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d88a920df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706e535af07846b6"/>
    <x:sheet xmlns:r="http://schemas.openxmlformats.org/officeDocument/2006/relationships" name="Матрица" sheetId="2" r:id="R8d8eb6fef25b4f09"/>
    <x:sheet xmlns:r="http://schemas.openxmlformats.org/officeDocument/2006/relationships" name="Инструкция" sheetId="3" r:id="Rfb8a87c8696148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 ₽"/>
    <x:numFmt numFmtId="202" formatCode="#,##0.0"/>
  </x:numFmts>
  <x:fonts count="8">
    <x:font>
      <x:sz val="11"/>
      <x:name val="Carlito"/>
    </x:font>
    <x:font>
      <x:b/>
      <x:sz val="16"/>
      <x:color rgb="FF17324D"/>
      <x:name val="Arial"/>
    </x:font>
    <x:font>
      <x:b/>
      <x:sz val="10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sz val="10"/>
      <x:color rgb="FF64748B"/>
      <x:name val="Arial"/>
    </x:font>
    <x:font>
      <x:b/>
      <x:sz val="10"/>
      <x:color rgb="FF0F766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17324D"/>
      </x:patternFill>
    </x:fill>
    <x:fill>
      <x:patternFill patternType="solid">
        <x:fgColor rgb="FFE8F5F2"/>
      </x:patternFill>
    </x:fill>
    <x:fill>
      <x:patternFill patternType="solid">
        <x:fgColor rgb="FF0F766E"/>
      </x:patternFill>
    </x:fill>
    <x:fill>
      <x:patternFill patternType="solid">
        <x:fgColor rgb="FFF8FAFC"/>
      </x:patternFill>
    </x:fill>
  </x:fills>
  <x:borders count="2">
    <x:border>
      <x:left/>
      <x:right/>
      <x:top/>
      <x:bottom/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20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0" fillId="4" borderId="0" xfId="0" applyNumberFormat="1" applyFont="1" applyFill="1" applyBorder="1"/>
    <x:xf numFmtId="0" fontId="5" fillId="2" borderId="0" xfId="0" applyNumberFormat="1" applyFont="1" applyFill="1" applyBorder="1"/>
    <x:xf numFmtId="0" fontId="5" fillId="4" borderId="0" xfId="0" applyNumberFormat="1" applyFont="1" applyFill="1" applyBorder="1"/>
    <x:xf numFmtId="201" fontId="5" fillId="2" borderId="0" xfId="0" applyNumberFormat="1" applyFont="1" applyFill="1" applyBorder="1"/>
    <x:xf numFmtId="201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5" fillId="4" borderId="0" xfId="0" applyNumberFormat="1" applyFont="1" applyFill="1" applyBorder="1"/>
    <x:xf numFmtId="0" fontId="4" fillId="3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201" fontId="5" fillId="2" borderId="1" xfId="0" applyNumberFormat="1" applyFont="1" applyFill="1" applyBorder="1"/>
    <x:xf numFmtId="0" fontId="5" fillId="4" borderId="1" xfId="0" applyNumberFormat="1" applyFont="1" applyFill="1" applyBorder="1"/>
    <x:xf numFmtId="201" fontId="5" fillId="4" borderId="1" xfId="0" applyNumberFormat="1" applyFont="1" applyFill="1" applyBorder="1"/>
    <x:xf numFmtId="200" fontId="5" fillId="4" borderId="1" xfId="0" applyNumberFormat="1" applyFont="1" applyFill="1" applyBorder="1"/>
    <x:xf numFmtId="202" fontId="5" fillId="4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4" fillId="3" borderId="1" xfId="0" applyNumberFormat="1" applyFont="1" applyFill="1" applyBorder="1"/>
    <x:xf numFmtId="0" fontId="0" fillId="0" borderId="1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DE8E7"/>
        </x:patternFill>
      </x:fill>
    </x:dxf>
    <x:dxf>
      <x:font>
        <x:b/>
        <x:color rgb="FF92400E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df925915841b6" /><Relationship Type="http://schemas.openxmlformats.org/officeDocument/2006/relationships/theme" Target="/xl/theme/theme1.xml" Id="R9533a96ea2da473b" /><Relationship Type="http://schemas.openxmlformats.org/officeDocument/2006/relationships/sharedStrings" Target="/xl/sharedStrings.xml" Id="R4bafc2f5886c4590" /><Relationship Type="http://schemas.openxmlformats.org/officeDocument/2006/relationships/worksheet" Target="/xl/worksheets/sheet1.xml" Id="R706e535af07846b6" /><Relationship Type="http://schemas.openxmlformats.org/officeDocument/2006/relationships/worksheet" Target="/xl/worksheets/sheet2.xml" Id="R8d8eb6fef25b4f09" /><Relationship Type="http://schemas.openxmlformats.org/officeDocument/2006/relationships/worksheet" Target="/xl/worksheets/sheet3.xml" Id="Rfb8a87c8696148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37a42732b49405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Распределение SKU по ABC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Количество</c:v>
          </c:tx>
          <c:cat>
            <c:strRef>
              <c:f>'Сводка'!$A$13:$A$15</c:f>
              <c:strCache>
                <c:ptCount val="0"/>
              </c:strCache>
            </c:strRef>
          </c:cat>
          <c:val>
            <c:numRef>
              <c:f>'Сводка'!$B$13:$B$15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11</xdr:row>
      <xdr:rowOff>0</xdr:rowOff>
    </xdr:from>
    <xdr:to>
      <xdr:col>8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7a42732b49405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1c3248923c3424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4" hidden="0" customWidth="1"/>
    <x:col min="4" max="4" width="23" hidden="0" customWidth="1"/>
    <x:col min="5" max="5" width="15" hidden="0" customWidth="1"/>
  </x:cols>
  <x:sheetData>
    <x:row r="2" ht="28" customHeight="1">
      <x:c r="A2" s="1" t="str">
        <x:v>Сводка ассортиментной матрицы</x:v>
      </x:c>
      <x:c r="B2" s="1"/>
      <x:c r="C2" s="1"/>
      <x:c r="D2" s="1"/>
      <x:c r="E2" s="1"/>
      <x:c r="F2" s="1"/>
      <x:c r="G2" s="1"/>
      <x:c r="H2" s="1"/>
    </x:row>
    <x:row r="4">
      <x:c r="A4" s="28" t="str">
        <x:v>Показатель</x:v>
      </x:c>
      <x:c r="B4" s="28" t="str">
        <x:v>Значение</x:v>
      </x:c>
      <x:c r="D4" s="33" t="str">
        <x:v>Действие</x:v>
      </x:c>
      <x:c r="E4" s="33" t="str">
        <x:v>Количество</x:v>
      </x:c>
    </x:row>
    <x:row r="5">
      <x:c r="A5" s="29" t="str">
        <x:v>SKU с данными</x:v>
      </x:c>
      <x:c r="B5" s="29" t="n">
        <x:f>COUNTIF('Матрица'!A8:A207,"&lt;&gt;")</x:f>
        <x:v>20</x:v>
      </x:c>
      <x:c r="D5" s="29" t="str">
        <x:v>Оставить</x:v>
      </x:c>
      <x:c r="E5" s="29" t="n">
        <x:f>COUNTIF('Матрица'!$T$8:$T$207,D5)</x:f>
        <x:v>6</x:v>
      </x:c>
    </x:row>
    <x:row r="6">
      <x:c r="A6" s="29" t="str">
        <x:v>Выручка за период</x:v>
      </x:c>
      <x:c r="B6" s="30" t="n">
        <x:f>SUM('Матрица'!L8:L207)</x:f>
        <x:v>1541446</x:v>
      </x:c>
      <x:c r="D6" s="29" t="str">
        <x:v>Пополнить</x:v>
      </x:c>
      <x:c r="E6" s="29" t="n">
        <x:f>COUNTIF('Матрица'!$T$8:$T$207,D6)</x:f>
        <x:v>9</x:v>
      </x:c>
    </x:row>
    <x:row r="7">
      <x:c r="A7" s="29" t="str">
        <x:v>Валовая прибыль</x:v>
      </x:c>
      <x:c r="B7" s="30" t="n">
        <x:f>SUM('Матрица'!M8:M207)</x:f>
        <x:v>635007</x:v>
      </x:c>
      <x:c r="D7" s="29" t="str">
        <x:v>Сократить закупку</x:v>
      </x:c>
      <x:c r="E7" s="29" t="n">
        <x:f>COUNTIF('Матрица'!$T$8:$T$207,D7)</x:f>
        <x:v>4</x:v>
      </x:c>
    </x:row>
    <x:row r="8">
      <x:c r="A8" s="29" t="str">
        <x:v>Товаров класса A</x:v>
      </x:c>
      <x:c r="B8" s="29" t="n">
        <x:f>COUNTIF('Матрица'!Q8:Q207,"A")</x:f>
        <x:v>8</x:v>
      </x:c>
      <x:c r="D8" s="29" t="str">
        <x:v>Проверить остаток</x:v>
      </x:c>
      <x:c r="E8" s="29" t="n">
        <x:f>COUNTIF('Матрица'!$T$8:$T$207,D8)</x:f>
        <x:v>1</x:v>
      </x:c>
    </x:row>
    <x:row r="9">
      <x:c r="A9" s="29" t="str">
        <x:v>Требуют проверки</x:v>
      </x:c>
      <x:c r="B9" s="29" t="n">
        <x:f>COUNTIF('Матрица'!T8:T207,"Проверить*")+COUNTIF('Матрица'!T8:T207,"Заполнить*")</x:f>
        <x:v>0</x:v>
      </x:c>
      <x:c r="D9" s="29" t="str">
        <x:v>Проверить цену</x:v>
      </x:c>
      <x:c r="E9" s="29" t="n">
        <x:f>COUNTIF('Матрица'!$T$8:$T$207,D9)</x:f>
        <x:v>0</x:v>
      </x:c>
    </x:row>
    <x:row r="12">
      <x:c r="A12" s="33" t="str">
        <x:v>Класс ABC</x:v>
      </x:c>
      <x:c r="B12" s="33" t="str">
        <x:v>Количество</x:v>
      </x:c>
    </x:row>
    <x:row r="13">
      <x:c r="A13" s="29" t="str">
        <x:v>A</x:v>
      </x:c>
      <x:c r="B13" s="29" t="n">
        <x:f>COUNTIF('Матрица'!$Q$8:$Q$207,A13)</x:f>
        <x:v>8</x:v>
      </x:c>
    </x:row>
    <x:row r="14">
      <x:c r="A14" s="29" t="str">
        <x:v>B</x:v>
      </x:c>
      <x:c r="B14" s="29" t="n">
        <x:f>COUNTIF('Матрица'!$Q$8:$Q$207,A14)</x:f>
        <x:v>6</x:v>
      </x:c>
    </x:row>
    <x:row r="15">
      <x:c r="A15" s="29" t="str">
        <x:v>C</x:v>
      </x:c>
      <x:c r="B15" s="29" t="n">
        <x:f>COUNTIF('Матрица'!$Q$8:$Q$207,A15)</x:f>
        <x:v>6</x:v>
      </x:c>
    </x:row>
    <x:row r="18">
      <x:c r="A18" s="37" t="str">
        <x:v>Рекомендации в файле служат поводом для проверки. Перед изменением закупок учтите сезонность, обязательный ассортимент, акции, замены и перебои поставок.</x:v>
      </x:c>
      <x:c r="B18" s="37"/>
      <x:c r="C18" s="37"/>
      <x:c r="D18" s="37"/>
      <x:c r="E18" s="37"/>
      <x:c r="F18" s="37"/>
      <x:c r="G18" s="37"/>
      <x:c r="H18" s="37"/>
    </x:row>
    <x:row r="19">
      <x:c r="A19" s="37"/>
      <x:c r="B19" s="37"/>
      <x:c r="C19" s="37"/>
      <x:c r="D19" s="37"/>
      <x:c r="E19" s="37"/>
      <x:c r="F19" s="37"/>
      <x:c r="G19" s="37"/>
      <x:c r="H19" s="37"/>
    </x:row>
    <x:row r="20">
      <x:c r="A20" s="37"/>
      <x:c r="B20" s="37"/>
      <x:c r="C20" s="37"/>
      <x:c r="D20" s="37"/>
      <x:c r="E20" s="37"/>
      <x:c r="F20" s="37"/>
      <x:c r="G20" s="37"/>
      <x:c r="H20" s="37"/>
    </x:row>
  </x:sheetData>
  <x:mergeCells>
    <x:mergeCell ref="A2:H2"/>
    <x:mergeCell ref="A18:H20"/>
  </x:mergeCells>
  <x:pageMargins left="0.7" right="0.7" top="0.75" bottom="0.75" header="0.3" footer="0.3"/>
  <x:drawing xmlns:r="http://schemas.openxmlformats.org/officeDocument/2006/relationships" r:id="R51c3248923c34249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3" hidden="0" customWidth="1"/>
    <x:col min="2" max="2" width="25" hidden="0" customWidth="1"/>
    <x:col min="3" max="3" width="19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20" hidden="0" customWidth="1"/>
  </x:cols>
  <x:sheetData>
    <x:row r="2" ht="28" customHeight="1">
      <x:c r="A2" s="1" t="str">
        <x:v>Ассортиментная матрица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>
      <x:c r="A3" s="2" t="str">
        <x:v>Период, дней</x:v>
      </x:c>
      <x:c r="B3" s="3" t="n">
        <x:v>90</x:v>
      </x:c>
      <x:c r="C3" s="2"/>
      <x:c r="D3" s="2" t="str">
        <x:v>Минимальная маржа</x:v>
      </x:c>
      <x:c r="E3" s="4" t="n">
        <x:v>0.2</x:v>
      </x:c>
      <x:c r="F3" s="2"/>
      <x:c r="G3" s="2" t="str">
        <x:v>Граница A</x:v>
      </x:c>
      <x:c r="H3" s="2" t="n">
        <x:v>0.8</x:v>
      </x:c>
      <x:c r="I3" s="2"/>
      <x:c r="J3" s="2" t="str">
        <x:v>Граница B</x:v>
      </x:c>
      <x:c r="K3" s="2" t="n">
        <x:v>0.95</x:v>
      </x:c>
    </x:row>
    <x:row r="5" ht="22" customHeight="1">
      <x:c r="A5" s="5" t="str">
        <x:v>Заполните жёлтые столбцы. Расчёты показывают вклад SKU, класс ABC, запас и следующий вопрос для проверки.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  <x:c r="T5" s="5"/>
    </x:row>
    <x:row r="7" ht="42" customHeight="1">
      <x:c r="A7" s="18" t="str">
        <x:v>SKU</x:v>
      </x:c>
      <x:c r="B7" s="18" t="str">
        <x:v>Товар</x:v>
      </x:c>
      <x:c r="C7" s="18" t="str">
        <x:v>Категория</x:v>
      </x:c>
      <x:c r="D7" s="18" t="str">
        <x:v>Себестоимость</x:v>
      </x:c>
      <x:c r="E7" s="18" t="str">
        <x:v>Цена</x:v>
      </x:c>
      <x:c r="F7" s="18" t="str">
        <x:v>Продано</x:v>
      </x:c>
      <x:c r="G7" s="18" t="str">
        <x:v>Возвраты</x:v>
      </x:c>
      <x:c r="H7" s="18" t="str">
        <x:v>Остаток</x:v>
      </x:c>
      <x:c r="I7" s="18" t="str">
        <x:v>Мин. остаток</x:v>
      </x:c>
      <x:c r="J7" s="18" t="str">
        <x:v>Срок поставки, дней</x:v>
      </x:c>
      <x:c r="K7" s="18" t="str">
        <x:v>Продано нетто</x:v>
      </x:c>
      <x:c r="L7" s="18" t="str">
        <x:v>Выручка</x:v>
      </x:c>
      <x:c r="M7" s="18" t="str">
        <x:v>Валовая прибыль</x:v>
      </x:c>
      <x:c r="N7" s="18" t="str">
        <x:v>Маржа</x:v>
      </x:c>
      <x:c r="O7" s="18" t="str">
        <x:v>Доля выручки</x:v>
      </x:c>
      <x:c r="P7" s="18" t="str">
        <x:v>Накопленная доля</x:v>
      </x:c>
      <x:c r="Q7" s="18" t="str">
        <x:v>Класс ABC</x:v>
      </x:c>
      <x:c r="R7" s="18" t="str">
        <x:v>Запас, дней</x:v>
      </x:c>
      <x:c r="S7" s="18" t="str">
        <x:v>Точка заказа</x:v>
      </x:c>
      <x:c r="T7" s="18" t="str">
        <x:v>Действие</x:v>
      </x:c>
    </x:row>
    <x:row r="8">
      <x:c r="A8" s="19" t="str">
        <x:v>SKU-001</x:v>
      </x:c>
      <x:c r="B8" s="25" t="str">
        <x:v>Перчатки рабочие</x:v>
      </x:c>
      <x:c r="C8" s="25" t="str">
        <x:v>Расходники</x:v>
      </x:c>
      <x:c r="D8" s="20" t="n">
        <x:v>85</x:v>
      </x:c>
      <x:c r="E8" s="20" t="n">
        <x:v>149</x:v>
      </x:c>
      <x:c r="F8" s="19" t="n">
        <x:v>720</x:v>
      </x:c>
      <x:c r="G8" s="19" t="n">
        <x:v>18</x:v>
      </x:c>
      <x:c r="H8" s="19" t="n">
        <x:v>95</x:v>
      </x:c>
      <x:c r="I8" s="19" t="n">
        <x:v>80</x:v>
      </x:c>
      <x:c r="J8" s="19" t="n">
        <x:v>14</x:v>
      </x:c>
      <x:c r="K8" s="21" t="n">
        <x:f>IF(A8="","",MAX(0,F8-G8))</x:f>
        <x:v>702</x:v>
      </x:c>
      <x:c r="L8" s="22" t="n">
        <x:f>IF(A8="","",K8*E8)</x:f>
        <x:v>104598</x:v>
      </x:c>
      <x:c r="M8" s="22" t="n">
        <x:f>IF(A8="","",K8*(E8-D8))</x:f>
        <x:v>44928</x:v>
      </x:c>
      <x:c r="N8" s="23" t="n">
        <x:f>IF(A8="","",IF(L8=0,"n.a.",M8/L8))</x:f>
        <x:v>0.42953020134228187</x:v>
      </x:c>
      <x:c r="O8" s="23" t="n">
        <x:f>IF(A8="","",IF(SUM($L$8:$L$207)=0,"n.a.",L8/SUM($L$8:$L$207)))</x:f>
        <x:v>0.06785706408138852</x:v>
      </x:c>
      <x:c r="P8" s="23" t="n">
        <x:f>IF(A8="","",IF(SUM($L$8:$L$207)=0,"n.a.",SUMIF($L$8:$L$207,"&gt;="&amp;L8,$L$8:$L$207)/SUM($L$8:$L$207)))</x:f>
        <x:v>0.6986868174428427</x:v>
      </x:c>
      <x:c r="Q8" s="21" t="str">
        <x:f>IF(A8="","",IF(L8=0,"C",IF(P8&lt;=$H$3,"A",IF(P8&lt;=$K$3,"B","C"))))</x:f>
        <x:v>A</x:v>
      </x:c>
      <x:c r="R8" s="24" t="n">
        <x:f>IF(A8="","",IF(K8=0,"n.a.",H8/(K8/$B$3)))</x:f>
        <x:v>12.17948717948718</x:v>
      </x:c>
      <x:c r="S8" s="21" t="n">
        <x:f>IF(A8="","",ROUNDUP(K8/$B$3*J8,0))</x:f>
        <x:v>110</x:v>
      </x:c>
      <x:c r="T8" s="26" t="str">
        <x:f>IF(A8="","",IF(OR(NOT(ISNUMBER(D8)),NOT(ISNUMBER(E8)),NOT(ISNUMBER(F8)),NOT(ISNUMBER(H8)),NOT(ISNUMBER(I8)),NOT(ISNUMBER(J8))),"Заполнить данные",IF(AND(K8=0,H8&gt;0),"Проверить остаток",IF(H8&lt;MAX(I8,S8),"Пополнить",IF(AND(Q8="C",H8&gt;MAX(I8,S8)*2),"Сократить закупку",IF(AND(ISNUMBER(N8),N8&lt;$E$3),"Проверить цену","Оставить"))))))</x:f>
        <x:v>Пополнить</x:v>
      </x:c>
    </x:row>
    <x:row r="9">
      <x:c r="A9" s="19" t="str">
        <x:v>SKU-002</x:v>
      </x:c>
      <x:c r="B9" s="25" t="str">
        <x:v>Скотч упаковочный</x:v>
      </x:c>
      <x:c r="C9" s="25" t="str">
        <x:v>Упаковка</x:v>
      </x:c>
      <x:c r="D9" s="20" t="n">
        <x:v>62</x:v>
      </x:c>
      <x:c r="E9" s="20" t="n">
        <x:v>119</x:v>
      </x:c>
      <x:c r="F9" s="19" t="n">
        <x:v>510</x:v>
      </x:c>
      <x:c r="G9" s="19" t="n">
        <x:v>8</x:v>
      </x:c>
      <x:c r="H9" s="19" t="n">
        <x:v>120</x:v>
      </x:c>
      <x:c r="I9" s="19" t="n">
        <x:v>60</x:v>
      </x:c>
      <x:c r="J9" s="19" t="n">
        <x:v>10</x:v>
      </x:c>
      <x:c r="K9" s="21" t="n">
        <x:f>IF(A9="","",MAX(0,F9-G9))</x:f>
        <x:v>502</x:v>
      </x:c>
      <x:c r="L9" s="22" t="n">
        <x:f>IF(A9="","",K9*E9)</x:f>
        <x:v>59738</x:v>
      </x:c>
      <x:c r="M9" s="22" t="n">
        <x:f>IF(A9="","",K9*(E9-D9))</x:f>
        <x:v>28614</x:v>
      </x:c>
      <x:c r="N9" s="23" t="n">
        <x:f>IF(A9="","",IF(L9=0,"n.a.",M9/L9))</x:f>
        <x:v>0.4789915966386555</x:v>
      </x:c>
      <x:c r="O9" s="23" t="n">
        <x:f>IF(A9="","",IF(SUM($L$8:$L$207)=0,"n.a.",L9/SUM($L$8:$L$207)))</x:f>
        <x:v>0.038754520106445506</x:v>
      </x:c>
      <x:c r="P9" s="23" t="n">
        <x:f>IF(A9="","",IF(SUM($L$8:$L$207)=0,"n.a.",SUMIF($L$8:$L$207,"&gt;="&amp;L9,$L$8:$L$207)/SUM($L$8:$L$207)))</x:f>
        <x:v>0.8028344813895524</x:v>
      </x:c>
      <x:c r="Q9" s="21" t="str">
        <x:f>IF(A9="","",IF(L9=0,"C",IF(P9&lt;=$H$3,"A",IF(P9&lt;=$K$3,"B","C"))))</x:f>
        <x:v>B</x:v>
      </x:c>
      <x:c r="R9" s="24" t="n">
        <x:f>IF(A9="","",IF(K9=0,"n.a.",H9/(K9/$B$3)))</x:f>
        <x:v>21.513944223107572</x:v>
      </x:c>
      <x:c r="S9" s="21" t="n">
        <x:f>IF(A9="","",ROUNDUP(K9/$B$3*J9,0))</x:f>
        <x:v>56</x:v>
      </x:c>
      <x:c r="T9" s="26" t="str">
        <x:f>IF(A9="","",IF(OR(NOT(ISNUMBER(D9)),NOT(ISNUMBER(E9)),NOT(ISNUMBER(F9)),NOT(ISNUMBER(H9)),NOT(ISNUMBER(I9)),NOT(ISNUMBER(J9))),"Заполнить данные",IF(AND(K9=0,H9&gt;0),"Проверить остаток",IF(H9&lt;MAX(I9,S9),"Пополнить",IF(AND(Q9="C",H9&gt;MAX(I9,S9)*2),"Сократить закупку",IF(AND(ISNUMBER(N9),N9&lt;$E$3),"Проверить цену","Оставить"))))))</x:f>
        <x:v>Оставить</x:v>
      </x:c>
    </x:row>
    <x:row r="10">
      <x:c r="A10" s="19" t="str">
        <x:v>SKU-003</x:v>
      </x:c>
      <x:c r="B10" s="25" t="str">
        <x:v>Короб 400×300×300</x:v>
      </x:c>
      <x:c r="C10" s="25" t="str">
        <x:v>Упаковка</x:v>
      </x:c>
      <x:c r="D10" s="20" t="n">
        <x:v>74</x:v>
      </x:c>
      <x:c r="E10" s="20" t="n">
        <x:v>139</x:v>
      </x:c>
      <x:c r="F10" s="19" t="n">
        <x:v>430</x:v>
      </x:c>
      <x:c r="G10" s="19" t="n">
        <x:v>12</x:v>
      </x:c>
      <x:c r="H10" s="19" t="n">
        <x:v>55</x:v>
      </x:c>
      <x:c r="I10" s="19" t="n">
        <x:v>50</x:v>
      </x:c>
      <x:c r="J10" s="19" t="n">
        <x:v>12</x:v>
      </x:c>
      <x:c r="K10" s="21" t="n">
        <x:f>IF(A10="","",MAX(0,F10-G10))</x:f>
        <x:v>418</x:v>
      </x:c>
      <x:c r="L10" s="22" t="n">
        <x:f>IF(A10="","",K10*E10)</x:f>
        <x:v>58102</x:v>
      </x:c>
      <x:c r="M10" s="22" t="n">
        <x:f>IF(A10="","",K10*(E10-D10))</x:f>
        <x:v>27170</x:v>
      </x:c>
      <x:c r="N10" s="23" t="n">
        <x:f>IF(A10="","",IF(L10=0,"n.a.",M10/L10))</x:f>
        <x:v>0.4676258992805755</x:v>
      </x:c>
      <x:c r="O10" s="23" t="n">
        <x:f>IF(A10="","",IF(SUM($L$8:$L$207)=0,"n.a.",L10/SUM($L$8:$L$207)))</x:f>
        <x:v>0.03769317900205391</x:v>
      </x:c>
      <x:c r="P10" s="23" t="n">
        <x:f>IF(A10="","",IF(SUM($L$8:$L$207)=0,"n.a.",SUMIF($L$8:$L$207,"&gt;="&amp;L10,$L$8:$L$207)/SUM($L$8:$L$207)))</x:f>
        <x:v>0.8405276603916063</x:v>
      </x:c>
      <x:c r="Q10" s="21" t="str">
        <x:f>IF(A10="","",IF(L10=0,"C",IF(P10&lt;=$H$3,"A",IF(P10&lt;=$K$3,"B","C"))))</x:f>
        <x:v>B</x:v>
      </x:c>
      <x:c r="R10" s="24" t="n">
        <x:f>IF(A10="","",IF(K10=0,"n.a.",H10/(K10/$B$3)))</x:f>
        <x:v>11.842105263157894</x:v>
      </x:c>
      <x:c r="S10" s="21" t="n">
        <x:f>IF(A10="","",ROUNDUP(K10/$B$3*J10,0))</x:f>
        <x:v>56</x:v>
      </x:c>
      <x:c r="T10" s="26" t="str">
        <x:f>IF(A10="","",IF(OR(NOT(ISNUMBER(D10)),NOT(ISNUMBER(E10)),NOT(ISNUMBER(F10)),NOT(ISNUMBER(H10)),NOT(ISNUMBER(I10)),NOT(ISNUMBER(J10))),"Заполнить данные",IF(AND(K10=0,H10&gt;0),"Проверить остаток",IF(H10&lt;MAX(I10,S10),"Пополнить",IF(AND(Q10="C",H10&gt;MAX(I10,S10)*2),"Сократить закупку",IF(AND(ISNUMBER(N10),N10&lt;$E$3),"Проверить цену","Оставить"))))))</x:f>
        <x:v>Пополнить</x:v>
      </x:c>
    </x:row>
    <x:row r="11">
      <x:c r="A11" s="19" t="str">
        <x:v>SKU-004</x:v>
      </x:c>
      <x:c r="B11" s="25" t="str">
        <x:v>Маркер перманентный</x:v>
      </x:c>
      <x:c r="C11" s="25" t="str">
        <x:v>Канцтовары</x:v>
      </x:c>
      <x:c r="D11" s="20" t="n">
        <x:v>48</x:v>
      </x:c>
      <x:c r="E11" s="20" t="n">
        <x:v>99</x:v>
      </x:c>
      <x:c r="F11" s="19" t="n">
        <x:v>390</x:v>
      </x:c>
      <x:c r="G11" s="19" t="n">
        <x:v>14</x:v>
      </x:c>
      <x:c r="H11" s="19" t="n">
        <x:v>210</x:v>
      </x:c>
      <x:c r="I11" s="19" t="n">
        <x:v>40</x:v>
      </x:c>
      <x:c r="J11" s="19" t="n">
        <x:v>7</x:v>
      </x:c>
      <x:c r="K11" s="21" t="n">
        <x:f>IF(A11="","",MAX(0,F11-G11))</x:f>
        <x:v>376</x:v>
      </x:c>
      <x:c r="L11" s="22" t="n">
        <x:f>IF(A11="","",K11*E11)</x:f>
        <x:v>37224</x:v>
      </x:c>
      <x:c r="M11" s="22" t="n">
        <x:f>IF(A11="","",K11*(E11-D11))</x:f>
        <x:v>19176</x:v>
      </x:c>
      <x:c r="N11" s="23" t="n">
        <x:f>IF(A11="","",IF(L11=0,"n.a.",M11/L11))</x:f>
        <x:v>0.5151515151515151</x:v>
      </x:c>
      <x:c r="O11" s="23" t="n">
        <x:f>IF(A11="","",IF(SUM($L$8:$L$207)=0,"n.a.",L11/SUM($L$8:$L$207)))</x:f>
        <x:v>0.02414875383244045</x:v>
      </x:c>
      <x:c r="P11" s="23" t="n">
        <x:f>IF(A11="","",IF(SUM($L$8:$L$207)=0,"n.a.",SUMIF($L$8:$L$207,"&gt;="&amp;L11,$L$8:$L$207)/SUM($L$8:$L$207)))</x:f>
        <x:v>0.915303552638237</x:v>
      </x:c>
      <x:c r="Q11" s="21" t="str">
        <x:f>IF(A11="","",IF(L11=0,"C",IF(P11&lt;=$H$3,"A",IF(P11&lt;=$K$3,"B","C"))))</x:f>
        <x:v>B</x:v>
      </x:c>
      <x:c r="R11" s="24" t="n">
        <x:f>IF(A11="","",IF(K11=0,"n.a.",H11/(K11/$B$3)))</x:f>
        <x:v>50.26595744680851</x:v>
      </x:c>
      <x:c r="S11" s="21" t="n">
        <x:f>IF(A11="","",ROUNDUP(K11/$B$3*J11,0))</x:f>
        <x:v>30</x:v>
      </x:c>
      <x:c r="T11" s="26" t="str">
        <x:f>IF(A11="","",IF(OR(NOT(ISNUMBER(D11)),NOT(ISNUMBER(E11)),NOT(ISNUMBER(F11)),NOT(ISNUMBER(H11)),NOT(ISNUMBER(I11)),NOT(ISNUMBER(J11))),"Заполнить данные",IF(AND(K11=0,H11&gt;0),"Проверить остаток",IF(H11&lt;MAX(I11,S11),"Пополнить",IF(AND(Q11="C",H11&gt;MAX(I11,S11)*2),"Сократить закупку",IF(AND(ISNUMBER(N11),N11&lt;$E$3),"Проверить цену","Оставить"))))))</x:f>
        <x:v>Оставить</x:v>
      </x:c>
    </x:row>
    <x:row r="12">
      <x:c r="A12" s="19" t="str">
        <x:v>SKU-005</x:v>
      </x:c>
      <x:c r="B12" s="25" t="str">
        <x:v>Фильтр сменный</x:v>
      </x:c>
      <x:c r="C12" s="25" t="str">
        <x:v>Комплектующие</x:v>
      </x:c>
      <x:c r="D12" s="20" t="n">
        <x:v>430</x:v>
      </x:c>
      <x:c r="E12" s="20" t="n">
        <x:v>790</x:v>
      </x:c>
      <x:c r="F12" s="19" t="n">
        <x:v>145</x:v>
      </x:c>
      <x:c r="G12" s="19" t="n">
        <x:v>3</x:v>
      </x:c>
      <x:c r="H12" s="19" t="n">
        <x:v>16</x:v>
      </x:c>
      <x:c r="I12" s="19" t="n">
        <x:v>20</x:v>
      </x:c>
      <x:c r="J12" s="19" t="n">
        <x:v>21</x:v>
      </x:c>
      <x:c r="K12" s="21" t="n">
        <x:f>IF(A12="","",MAX(0,F12-G12))</x:f>
        <x:v>142</x:v>
      </x:c>
      <x:c r="L12" s="22" t="n">
        <x:f>IF(A12="","",K12*E12)</x:f>
        <x:v>112180</x:v>
      </x:c>
      <x:c r="M12" s="22" t="n">
        <x:f>IF(A12="","",K12*(E12-D12))</x:f>
        <x:v>51120</x:v>
      </x:c>
      <x:c r="N12" s="23" t="n">
        <x:f>IF(A12="","",IF(L12=0,"n.a.",M12/L12))</x:f>
        <x:v>0.45569620253164556</x:v>
      </x:c>
      <x:c r="O12" s="23" t="n">
        <x:f>IF(A12="","",IF(SUM($L$8:$L$207)=0,"n.a.",L12/SUM($L$8:$L$207)))</x:f>
        <x:v>0.07277582218254808</x:v>
      </x:c>
      <x:c r="P12" s="23" t="n">
        <x:f>IF(A12="","",IF(SUM($L$8:$L$207)=0,"n.a.",SUMIF($L$8:$L$207,"&gt;="&amp;L12,$L$8:$L$207)/SUM($L$8:$L$207)))</x:f>
        <x:v>0.6308297533614541</x:v>
      </x:c>
      <x:c r="Q12" s="21" t="str">
        <x:f>IF(A12="","",IF(L12=0,"C",IF(P12&lt;=$H$3,"A",IF(P12&lt;=$K$3,"B","C"))))</x:f>
        <x:v>A</x:v>
      </x:c>
      <x:c r="R12" s="24" t="n">
        <x:f>IF(A12="","",IF(K12=0,"n.a.",H12/(K12/$B$3)))</x:f>
        <x:v>10.140845070422536</x:v>
      </x:c>
      <x:c r="S12" s="21" t="n">
        <x:f>IF(A12="","",ROUNDUP(K12/$B$3*J12,0))</x:f>
        <x:v>34</x:v>
      </x:c>
      <x:c r="T12" s="26" t="str">
        <x:f>IF(A12="","",IF(OR(NOT(ISNUMBER(D12)),NOT(ISNUMBER(E12)),NOT(ISNUMBER(F12)),NOT(ISNUMBER(H12)),NOT(ISNUMBER(I12)),NOT(ISNUMBER(J12))),"Заполнить данные",IF(AND(K12=0,H12&gt;0),"Проверить остаток",IF(H12&lt;MAX(I12,S12),"Пополнить",IF(AND(Q12="C",H12&gt;MAX(I12,S12)*2),"Сократить закупку",IF(AND(ISNUMBER(N12),N12&lt;$E$3),"Проверить цену","Оставить"))))))</x:f>
        <x:v>Пополнить</x:v>
      </x:c>
    </x:row>
    <x:row r="13">
      <x:c r="A13" s="19" t="str">
        <x:v>SKU-006</x:v>
      </x:c>
      <x:c r="B13" s="25" t="str">
        <x:v>Кабель 3×1,5</x:v>
      </x:c>
      <x:c r="C13" s="25" t="str">
        <x:v>Электрика</x:v>
      </x:c>
      <x:c r="D13" s="20" t="n">
        <x:v>58</x:v>
      </x:c>
      <x:c r="E13" s="20" t="n">
        <x:v>105</x:v>
      </x:c>
      <x:c r="F13" s="19" t="n">
        <x:v>980</x:v>
      </x:c>
      <x:c r="G13" s="19" t="n">
        <x:v>20</x:v>
      </x:c>
      <x:c r="H13" s="19" t="n">
        <x:v>340</x:v>
      </x:c>
      <x:c r="I13" s="19" t="n">
        <x:v>150</x:v>
      </x:c>
      <x:c r="J13" s="19" t="n">
        <x:v>14</x:v>
      </x:c>
      <x:c r="K13" s="21" t="n">
        <x:f>IF(A13="","",MAX(0,F13-G13))</x:f>
        <x:v>960</x:v>
      </x:c>
      <x:c r="L13" s="22" t="n">
        <x:f>IF(A13="","",K13*E13)</x:f>
        <x:v>100800</x:v>
      </x:c>
      <x:c r="M13" s="22" t="n">
        <x:f>IF(A13="","",K13*(E13-D13))</x:f>
        <x:v>45120</x:v>
      </x:c>
      <x:c r="N13" s="23" t="n">
        <x:f>IF(A13="","",IF(L13=0,"n.a.",M13/L13))</x:f>
        <x:v>0.44761904761904764</x:v>
      </x:c>
      <x:c r="O13" s="23" t="n">
        <x:f>IF(A13="","",IF(SUM($L$8:$L$207)=0,"n.a.",L13/SUM($L$8:$L$207)))</x:f>
        <x:v>0.06539314384026428</x:v>
      </x:c>
      <x:c r="P13" s="23" t="n">
        <x:f>IF(A13="","",IF(SUM($L$8:$L$207)=0,"n.a.",SUMIF($L$8:$L$207,"&gt;="&amp;L13,$L$8:$L$207)/SUM($L$8:$L$207)))</x:f>
        <x:v>0.7640799612831068</x:v>
      </x:c>
      <x:c r="Q13" s="21" t="str">
        <x:f>IF(A13="","",IF(L13=0,"C",IF(P13&lt;=$H$3,"A",IF(P13&lt;=$K$3,"B","C"))))</x:f>
        <x:v>A</x:v>
      </x:c>
      <x:c r="R13" s="24" t="n">
        <x:f>IF(A13="","",IF(K13=0,"n.a.",H13/(K13/$B$3)))</x:f>
        <x:v>31.875</x:v>
      </x:c>
      <x:c r="S13" s="21" t="n">
        <x:f>IF(A13="","",ROUNDUP(K13/$B$3*J13,0))</x:f>
        <x:v>150</x:v>
      </x:c>
      <x:c r="T13" s="26" t="str">
        <x:f>IF(A13="","",IF(OR(NOT(ISNUMBER(D13)),NOT(ISNUMBER(E13)),NOT(ISNUMBER(F13)),NOT(ISNUMBER(H13)),NOT(ISNUMBER(I13)),NOT(ISNUMBER(J13))),"Заполнить данные",IF(AND(K13=0,H13&gt;0),"Проверить остаток",IF(H13&lt;MAX(I13,S13),"Пополнить",IF(AND(Q13="C",H13&gt;MAX(I13,S13)*2),"Сократить закупку",IF(AND(ISNUMBER(N13),N13&lt;$E$3),"Проверить цену","Оставить"))))))</x:f>
        <x:v>Оставить</x:v>
      </x:c>
    </x:row>
    <x:row r="14">
      <x:c r="A14" s="19" t="str">
        <x:v>SKU-007</x:v>
      </x:c>
      <x:c r="B14" s="25" t="str">
        <x:v>Светильник складской</x:v>
      </x:c>
      <x:c r="C14" s="25" t="str">
        <x:v>Освещение</x:v>
      </x:c>
      <x:c r="D14" s="20" t="n">
        <x:v>2450</x:v>
      </x:c>
      <x:c r="E14" s="20" t="n">
        <x:v>3990</x:v>
      </x:c>
      <x:c r="F14" s="19" t="n">
        <x:v>44</x:v>
      </x:c>
      <x:c r="G14" s="19" t="n">
        <x:v>1</x:v>
      </x:c>
      <x:c r="H14" s="19" t="n">
        <x:v>8</x:v>
      </x:c>
      <x:c r="I14" s="19" t="n">
        <x:v>10</x:v>
      </x:c>
      <x:c r="J14" s="19" t="n">
        <x:v>30</x:v>
      </x:c>
      <x:c r="K14" s="21" t="n">
        <x:f>IF(A14="","",MAX(0,F14-G14))</x:f>
        <x:v>43</x:v>
      </x:c>
      <x:c r="L14" s="22" t="n">
        <x:f>IF(A14="","",K14*E14)</x:f>
        <x:v>171570</x:v>
      </x:c>
      <x:c r="M14" s="22" t="n">
        <x:f>IF(A14="","",K14*(E14-D14))</x:f>
        <x:v>66220</x:v>
      </x:c>
      <x:c r="N14" s="23" t="n">
        <x:f>IF(A14="","",IF(L14=0,"n.a.",M14/L14))</x:f>
        <x:v>0.38596491228070173</x:v>
      </x:c>
      <x:c r="O14" s="23" t="n">
        <x:f>IF(A14="","",IF(SUM($L$8:$L$207)=0,"n.a.",L14/SUM($L$8:$L$207)))</x:f>
        <x:v>0.11130458024478314</x:v>
      </x:c>
      <x:c r="P14" s="23" t="n">
        <x:f>IF(A14="","",IF(SUM($L$8:$L$207)=0,"n.a.",SUMIF($L$8:$L$207,"&gt;="&amp;L14,$L$8:$L$207)/SUM($L$8:$L$207)))</x:f>
        <x:v>0.35969472819677106</x:v>
      </x:c>
      <x:c r="Q14" s="21" t="str">
        <x:f>IF(A14="","",IF(L14=0,"C",IF(P14&lt;=$H$3,"A",IF(P14&lt;=$K$3,"B","C"))))</x:f>
        <x:v>A</x:v>
      </x:c>
      <x:c r="R14" s="24" t="n">
        <x:f>IF(A14="","",IF(K14=0,"n.a.",H14/(K14/$B$3)))</x:f>
        <x:v>16.744186046511626</x:v>
      </x:c>
      <x:c r="S14" s="21" t="n">
        <x:f>IF(A14="","",ROUNDUP(K14/$B$3*J14,0))</x:f>
        <x:v>15</x:v>
      </x:c>
      <x:c r="T14" s="26" t="str">
        <x:f>IF(A14="","",IF(OR(NOT(ISNUMBER(D14)),NOT(ISNUMBER(E14)),NOT(ISNUMBER(F14)),NOT(ISNUMBER(H14)),NOT(ISNUMBER(I14)),NOT(ISNUMBER(J14))),"Заполнить данные",IF(AND(K14=0,H14&gt;0),"Проверить остаток",IF(H14&lt;MAX(I14,S14),"Пополнить",IF(AND(Q14="C",H14&gt;MAX(I14,S14)*2),"Сократить закупку",IF(AND(ISNUMBER(N14),N14&lt;$E$3),"Проверить цену","Оставить"))))))</x:f>
        <x:v>Пополнить</x:v>
      </x:c>
    </x:row>
    <x:row r="15">
      <x:c r="A15" s="19" t="str">
        <x:v>SKU-008</x:v>
      </x:c>
      <x:c r="B15" s="25" t="str">
        <x:v>Стеллаж сборный</x:v>
      </x:c>
      <x:c r="C15" s="25" t="str">
        <x:v>Склад</x:v>
      </x:c>
      <x:c r="D15" s="20" t="n">
        <x:v>6900</x:v>
      </x:c>
      <x:c r="E15" s="20" t="n">
        <x:v>10900</x:v>
      </x:c>
      <x:c r="F15" s="19" t="n">
        <x:v>19</x:v>
      </x:c>
      <x:c r="G15" s="19" t="n">
        <x:v>0</x:v>
      </x:c>
      <x:c r="H15" s="19" t="n">
        <x:v>7</x:v>
      </x:c>
      <x:c r="I15" s="19" t="n">
        <x:v>4</x:v>
      </x:c>
      <x:c r="J15" s="19" t="n">
        <x:v>35</x:v>
      </x:c>
      <x:c r="K15" s="21" t="n">
        <x:f>IF(A15="","",MAX(0,F15-G15))</x:f>
        <x:v>19</x:v>
      </x:c>
      <x:c r="L15" s="22" t="n">
        <x:f>IF(A15="","",K15*E15)</x:f>
        <x:v>207100</x:v>
      </x:c>
      <x:c r="M15" s="22" t="n">
        <x:f>IF(A15="","",K15*(E15-D15))</x:f>
        <x:v>76000</x:v>
      </x:c>
      <x:c r="N15" s="23" t="n">
        <x:f>IF(A15="","",IF(L15=0,"n.a.",M15/L15))</x:f>
        <x:v>0.3669724770642202</x:v>
      </x:c>
      <x:c r="O15" s="23" t="n">
        <x:f>IF(A15="","",IF(SUM($L$8:$L$207)=0,"n.a.",L15/SUM($L$8:$L$207)))</x:f>
        <x:v>0.1343543659654636</x:v>
      </x:c>
      <x:c r="P15" s="23" t="n">
        <x:f>IF(A15="","",IF(SUM($L$8:$L$207)=0,"n.a.",SUMIF($L$8:$L$207,"&gt;="&amp;L15,$L$8:$L$207)/SUM($L$8:$L$207)))</x:f>
        <x:v>0.1343543659654636</x:v>
      </x:c>
      <x:c r="Q15" s="21" t="str">
        <x:f>IF(A15="","",IF(L15=0,"C",IF(P15&lt;=$H$3,"A",IF(P15&lt;=$K$3,"B","C"))))</x:f>
        <x:v>A</x:v>
      </x:c>
      <x:c r="R15" s="24" t="n">
        <x:f>IF(A15="","",IF(K15=0,"n.a.",H15/(K15/$B$3)))</x:f>
        <x:v>33.1578947368421</x:v>
      </x:c>
      <x:c r="S15" s="21" t="n">
        <x:f>IF(A15="","",ROUNDUP(K15/$B$3*J15,0))</x:f>
        <x:v>8</x:v>
      </x:c>
      <x:c r="T15" s="26" t="str">
        <x:f>IF(A15="","",IF(OR(NOT(ISNUMBER(D15)),NOT(ISNUMBER(E15)),NOT(ISNUMBER(F15)),NOT(ISNUMBER(H15)),NOT(ISNUMBER(I15)),NOT(ISNUMBER(J15))),"Заполнить данные",IF(AND(K15=0,H15&gt;0),"Проверить остаток",IF(H15&lt;MAX(I15,S15),"Пополнить",IF(AND(Q15="C",H15&gt;MAX(I15,S15)*2),"Сократить закупку",IF(AND(ISNUMBER(N15),N15&lt;$E$3),"Проверить цену","Оставить"))))))</x:f>
        <x:v>Пополнить</x:v>
      </x:c>
    </x:row>
    <x:row r="16">
      <x:c r="A16" s="19" t="str">
        <x:v>SKU-009</x:v>
      </x:c>
      <x:c r="B16" s="25" t="str">
        <x:v>Тележка платформенная</x:v>
      </x:c>
      <x:c r="C16" s="25" t="str">
        <x:v>Склад</x:v>
      </x:c>
      <x:c r="D16" s="20" t="n">
        <x:v>8350</x:v>
      </x:c>
      <x:c r="E16" s="20" t="n">
        <x:v>12900</x:v>
      </x:c>
      <x:c r="F16" s="19" t="n">
        <x:v>14</x:v>
      </x:c>
      <x:c r="G16" s="19" t="n">
        <x:v>1</x:v>
      </x:c>
      <x:c r="H16" s="19" t="n">
        <x:v>2</x:v>
      </x:c>
      <x:c r="I16" s="19" t="n">
        <x:v>3</x:v>
      </x:c>
      <x:c r="J16" s="19" t="n">
        <x:v>45</x:v>
      </x:c>
      <x:c r="K16" s="21" t="n">
        <x:f>IF(A16="","",MAX(0,F16-G16))</x:f>
        <x:v>13</x:v>
      </x:c>
      <x:c r="L16" s="22" t="n">
        <x:f>IF(A16="","",K16*E16)</x:f>
        <x:v>167700</x:v>
      </x:c>
      <x:c r="M16" s="22" t="n">
        <x:f>IF(A16="","",K16*(E16-D16))</x:f>
        <x:v>59150</x:v>
      </x:c>
      <x:c r="N16" s="23" t="n">
        <x:f>IF(A16="","",IF(L16=0,"n.a.",M16/L16))</x:f>
        <x:v>0.35271317829457366</x:v>
      </x:c>
      <x:c r="O16" s="23" t="n">
        <x:f>IF(A16="","",IF(SUM($L$8:$L$207)=0,"n.a.",L16/SUM($L$8:$L$207)))</x:f>
        <x:v>0.10879395061520157</x:v>
      </x:c>
      <x:c r="P16" s="23" t="n">
        <x:f>IF(A16="","",IF(SUM($L$8:$L$207)=0,"n.a.",SUMIF($L$8:$L$207,"&gt;="&amp;L16,$L$8:$L$207)/SUM($L$8:$L$207)))</x:f>
        <x:v>0.46848867881197265</x:v>
      </x:c>
      <x:c r="Q16" s="21" t="str">
        <x:f>IF(A16="","",IF(L16=0,"C",IF(P16&lt;=$H$3,"A",IF(P16&lt;=$K$3,"B","C"))))</x:f>
        <x:v>A</x:v>
      </x:c>
      <x:c r="R16" s="24" t="n">
        <x:f>IF(A16="","",IF(K16=0,"n.a.",H16/(K16/$B$3)))</x:f>
        <x:v>13.846153846153847</x:v>
      </x:c>
      <x:c r="S16" s="21" t="n">
        <x:f>IF(A16="","",ROUNDUP(K16/$B$3*J16,0))</x:f>
        <x:v>7</x:v>
      </x:c>
      <x:c r="T16" s="26" t="str">
        <x:f>IF(A16="","",IF(OR(NOT(ISNUMBER(D16)),NOT(ISNUMBER(E16)),NOT(ISNUMBER(F16)),NOT(ISNUMBER(H16)),NOT(ISNUMBER(I16)),NOT(ISNUMBER(J16))),"Заполнить данные",IF(AND(K16=0,H16&gt;0),"Проверить остаток",IF(H16&lt;MAX(I16,S16),"Пополнить",IF(AND(Q16="C",H16&gt;MAX(I16,S16)*2),"Сократить закупку",IF(AND(ISNUMBER(N16),N16&lt;$E$3),"Проверить цену","Оставить"))))))</x:f>
        <x:v>Пополнить</x:v>
      </x:c>
    </x:row>
    <x:row r="17">
      <x:c r="A17" s="19" t="str">
        <x:v>SKU-010</x:v>
      </x:c>
      <x:c r="B17" s="25" t="str">
        <x:v>Весы торговые</x:v>
      </x:c>
      <x:c r="C17" s="25" t="str">
        <x:v>Оборудование</x:v>
      </x:c>
      <x:c r="D17" s="20" t="n">
        <x:v>5100</x:v>
      </x:c>
      <x:c r="E17" s="20" t="n">
        <x:v>7990</x:v>
      </x:c>
      <x:c r="F17" s="19" t="n">
        <x:v>22</x:v>
      </x:c>
      <x:c r="G17" s="19" t="n">
        <x:v>0</x:v>
      </x:c>
      <x:c r="H17" s="19" t="n">
        <x:v>18</x:v>
      </x:c>
      <x:c r="I17" s="19" t="n">
        <x:v>4</x:v>
      </x:c>
      <x:c r="J17" s="19" t="n">
        <x:v>25</x:v>
      </x:c>
      <x:c r="K17" s="21" t="n">
        <x:f>IF(A17="","",MAX(0,F17-G17))</x:f>
        <x:v>22</x:v>
      </x:c>
      <x:c r="L17" s="22" t="n">
        <x:f>IF(A17="","",K17*E17)</x:f>
        <x:v>175780</x:v>
      </x:c>
      <x:c r="M17" s="22" t="n">
        <x:f>IF(A17="","",K17*(E17-D17))</x:f>
        <x:v>63580</x:v>
      </x:c>
      <x:c r="N17" s="23" t="n">
        <x:f>IF(A17="","",IF(L17=0,"n.a.",M17/L17))</x:f>
        <x:v>0.3617021276595745</x:v>
      </x:c>
      <x:c r="O17" s="23" t="n">
        <x:f>IF(A17="","",IF(SUM($L$8:$L$207)=0,"n.a.",L17/SUM($L$8:$L$207)))</x:f>
        <x:v>0.11403578198652434</x:v>
      </x:c>
      <x:c r="P17" s="23" t="n">
        <x:f>IF(A17="","",IF(SUM($L$8:$L$207)=0,"n.a.",SUMIF($L$8:$L$207,"&gt;="&amp;L17,$L$8:$L$207)/SUM($L$8:$L$207)))</x:f>
        <x:v>0.24839014795198794</x:v>
      </x:c>
      <x:c r="Q17" s="21" t="str">
        <x:f>IF(A17="","",IF(L17=0,"C",IF(P17&lt;=$H$3,"A",IF(P17&lt;=$K$3,"B","C"))))</x:f>
        <x:v>A</x:v>
      </x:c>
      <x:c r="R17" s="24" t="n">
        <x:f>IF(A17="","",IF(K17=0,"n.a.",H17/(K17/$B$3)))</x:f>
        <x:v>73.63636363636364</x:v>
      </x:c>
      <x:c r="S17" s="21" t="n">
        <x:f>IF(A17="","",ROUNDUP(K17/$B$3*J17,0))</x:f>
        <x:v>7</x:v>
      </x:c>
      <x:c r="T17" s="26" t="str">
        <x:f>IF(A17="","",IF(OR(NOT(ISNUMBER(D17)),NOT(ISNUMBER(E17)),NOT(ISNUMBER(F17)),NOT(ISNUMBER(H17)),NOT(ISNUMBER(I17)),NOT(ISNUMBER(J17))),"Заполнить данные",IF(AND(K17=0,H17&gt;0),"Проверить остаток",IF(H17&lt;MAX(I17,S17),"Пополнить",IF(AND(Q17="C",H17&gt;MAX(I17,S17)*2),"Сократить закупку",IF(AND(ISNUMBER(N17),N17&lt;$E$3),"Проверить цену","Оставить"))))))</x:f>
        <x:v>Оставить</x:v>
      </x:c>
    </x:row>
    <x:row r="18">
      <x:c r="A18" s="19" t="str">
        <x:v>SKU-011</x:v>
      </x:c>
      <x:c r="B18" s="25" t="str">
        <x:v>Стрейч-плёнка</x:v>
      </x:c>
      <x:c r="C18" s="25" t="str">
        <x:v>Упаковка</x:v>
      </x:c>
      <x:c r="D18" s="20" t="n">
        <x:v>340</x:v>
      </x:c>
      <x:c r="E18" s="20" t="n">
        <x:v>590</x:v>
      </x:c>
      <x:c r="F18" s="19" t="n">
        <x:v>240</x:v>
      </x:c>
      <x:c r="G18" s="19" t="n">
        <x:v>6</x:v>
      </x:c>
      <x:c r="H18" s="19" t="n">
        <x:v>36</x:v>
      </x:c>
      <x:c r="I18" s="19" t="n">
        <x:v>45</x:v>
      </x:c>
      <x:c r="J18" s="19" t="n">
        <x:v>10</x:v>
      </x:c>
      <x:c r="K18" s="21" t="n">
        <x:f>IF(A18="","",MAX(0,F18-G18))</x:f>
        <x:v>234</x:v>
      </x:c>
      <x:c r="L18" s="22" t="n">
        <x:f>IF(A18="","",K18*E18)</x:f>
        <x:v>138060</x:v>
      </x:c>
      <x:c r="M18" s="22" t="n">
        <x:f>IF(A18="","",K18*(E18-D18))</x:f>
        <x:v>58500</x:v>
      </x:c>
      <x:c r="N18" s="23" t="n">
        <x:f>IF(A18="","",IF(L18=0,"n.a.",M18/L18))</x:f>
        <x:v>0.423728813559322</x:v>
      </x:c>
      <x:c r="O18" s="23" t="n">
        <x:f>IF(A18="","",IF(SUM($L$8:$L$207)=0,"n.a.",L18/SUM($L$8:$L$207)))</x:f>
        <x:v>0.08956525236693338</x:v>
      </x:c>
      <x:c r="P18" s="23" t="n">
        <x:f>IF(A18="","",IF(SUM($L$8:$L$207)=0,"n.a.",SUMIF($L$8:$L$207,"&gt;="&amp;L18,$L$8:$L$207)/SUM($L$8:$L$207)))</x:f>
        <x:v>0.558053931178906</x:v>
      </x:c>
      <x:c r="Q18" s="21" t="str">
        <x:f>IF(A18="","",IF(L18=0,"C",IF(P18&lt;=$H$3,"A",IF(P18&lt;=$K$3,"B","C"))))</x:f>
        <x:v>A</x:v>
      </x:c>
      <x:c r="R18" s="24" t="n">
        <x:f>IF(A18="","",IF(K18=0,"n.a.",H18/(K18/$B$3)))</x:f>
        <x:v>13.846153846153845</x:v>
      </x:c>
      <x:c r="S18" s="21" t="n">
        <x:f>IF(A18="","",ROUNDUP(K18/$B$3*J18,0))</x:f>
        <x:v>26</x:v>
      </x:c>
      <x:c r="T18" s="26" t="str">
        <x:f>IF(A18="","",IF(OR(NOT(ISNUMBER(D18)),NOT(ISNUMBER(E18)),NOT(ISNUMBER(F18)),NOT(ISNUMBER(H18)),NOT(ISNUMBER(I18)),NOT(ISNUMBER(J18))),"Заполнить данные",IF(AND(K18=0,H18&gt;0),"Проверить остаток",IF(H18&lt;MAX(I18,S18),"Пополнить",IF(AND(Q18="C",H18&gt;MAX(I18,S18)*2),"Сократить закупку",IF(AND(ISNUMBER(N18),N18&lt;$E$3),"Проверить цену","Оставить"))))))</x:f>
        <x:v>Пополнить</x:v>
      </x:c>
    </x:row>
    <x:row r="19">
      <x:c r="A19" s="19" t="str">
        <x:v>SKU-012</x:v>
      </x:c>
      <x:c r="B19" s="25" t="str">
        <x:v>Нож упаковочный</x:v>
      </x:c>
      <x:c r="C19" s="25" t="str">
        <x:v>Инструмент</x:v>
      </x:c>
      <x:c r="D19" s="20" t="n">
        <x:v>120</x:v>
      </x:c>
      <x:c r="E19" s="20" t="n">
        <x:v>249</x:v>
      </x:c>
      <x:c r="F19" s="19" t="n">
        <x:v>170</x:v>
      </x:c>
      <x:c r="G19" s="19" t="n">
        <x:v>9</x:v>
      </x:c>
      <x:c r="H19" s="19" t="n">
        <x:v>85</x:v>
      </x:c>
      <x:c r="I19" s="19" t="n">
        <x:v>30</x:v>
      </x:c>
      <x:c r="J19" s="19" t="n">
        <x:v>7</x:v>
      </x:c>
      <x:c r="K19" s="21" t="n">
        <x:f>IF(A19="","",MAX(0,F19-G19))</x:f>
        <x:v>161</x:v>
      </x:c>
      <x:c r="L19" s="22" t="n">
        <x:f>IF(A19="","",K19*E19)</x:f>
        <x:v>40089</x:v>
      </x:c>
      <x:c r="M19" s="22" t="n">
        <x:f>IF(A19="","",K19*(E19-D19))</x:f>
        <x:v>20769</x:v>
      </x:c>
      <x:c r="N19" s="23" t="n">
        <x:f>IF(A19="","",IF(L19=0,"n.a.",M19/L19))</x:f>
        <x:v>0.5180722891566265</x:v>
      </x:c>
      <x:c r="O19" s="23" t="n">
        <x:f>IF(A19="","",IF(SUM($L$8:$L$207)=0,"n.a.",L19/SUM($L$8:$L$207)))</x:f>
        <x:v>0.026007398248138438</x:v>
      </x:c>
      <x:c r="P19" s="23" t="n">
        <x:f>IF(A19="","",IF(SUM($L$8:$L$207)=0,"n.a.",SUMIF($L$8:$L$207,"&gt;="&amp;L19,$L$8:$L$207)/SUM($L$8:$L$207)))</x:f>
        <x:v>0.8665350586397448</x:v>
      </x:c>
      <x:c r="Q19" s="21" t="str">
        <x:f>IF(A19="","",IF(L19=0,"C",IF(P19&lt;=$H$3,"A",IF(P19&lt;=$K$3,"B","C"))))</x:f>
        <x:v>B</x:v>
      </x:c>
      <x:c r="R19" s="24" t="n">
        <x:f>IF(A19="","",IF(K19=0,"n.a.",H19/(K19/$B$3)))</x:f>
        <x:v>47.515527950310556</x:v>
      </x:c>
      <x:c r="S19" s="21" t="n">
        <x:f>IF(A19="","",ROUNDUP(K19/$B$3*J19,0))</x:f>
        <x:v>13</x:v>
      </x:c>
      <x:c r="T19" s="26" t="str">
        <x:f>IF(A19="","",IF(OR(NOT(ISNUMBER(D19)),NOT(ISNUMBER(E19)),NOT(ISNUMBER(F19)),NOT(ISNUMBER(H19)),NOT(ISNUMBER(I19)),NOT(ISNUMBER(J19))),"Заполнить данные",IF(AND(K19=0,H19&gt;0),"Проверить остаток",IF(H19&lt;MAX(I19,S19),"Пополнить",IF(AND(Q19="C",H19&gt;MAX(I19,S19)*2),"Сократить закупку",IF(AND(ISNUMBER(N19),N19&lt;$E$3),"Проверить цену","Оставить"))))))</x:f>
        <x:v>Оставить</x:v>
      </x:c>
    </x:row>
    <x:row r="20">
      <x:c r="A20" s="19" t="str">
        <x:v>SKU-013</x:v>
      </x:c>
      <x:c r="B20" s="25" t="str">
        <x:v>Лента сигнальная</x:v>
      </x:c>
      <x:c r="C20" s="25" t="str">
        <x:v>Расходники</x:v>
      </x:c>
      <x:c r="D20" s="20" t="n">
        <x:v>210</x:v>
      </x:c>
      <x:c r="E20" s="20" t="n">
        <x:v>390</x:v>
      </x:c>
      <x:c r="F20" s="19" t="n">
        <x:v>76</x:v>
      </x:c>
      <x:c r="G20" s="19" t="n">
        <x:v>2</x:v>
      </x:c>
      <x:c r="H20" s="19" t="n">
        <x:v>54</x:v>
      </x:c>
      <x:c r="I20" s="19" t="n">
        <x:v>20</x:v>
      </x:c>
      <x:c r="J20" s="19" t="n">
        <x:v>14</x:v>
      </x:c>
      <x:c r="K20" s="21" t="n">
        <x:f>IF(A20="","",MAX(0,F20-G20))</x:f>
        <x:v>74</x:v>
      </x:c>
      <x:c r="L20" s="22" t="n">
        <x:f>IF(A20="","",K20*E20)</x:f>
        <x:v>28860</x:v>
      </x:c>
      <x:c r="M20" s="22" t="n">
        <x:f>IF(A20="","",K20*(E20-D20))</x:f>
        <x:v>13320</x:v>
      </x:c>
      <x:c r="N20" s="23" t="n">
        <x:f>IF(A20="","",IF(L20=0,"n.a.",M20/L20))</x:f>
        <x:v>0.46153846153846156</x:v>
      </x:c>
      <x:c r="O20" s="23" t="n">
        <x:f>IF(A20="","",IF(SUM($L$8:$L$207)=0,"n.a.",L20/SUM($L$8:$L$207)))</x:f>
        <x:v>0.018722679873313757</x:v>
      </x:c>
      <x:c r="P20" s="23" t="n">
        <x:f>IF(A20="","",IF(SUM($L$8:$L$207)=0,"n.a.",SUMIF($L$8:$L$207,"&gt;="&amp;L20,$L$8:$L$207)/SUM($L$8:$L$207)))</x:f>
        <x:v>0.9543383290754266</x:v>
      </x:c>
      <x:c r="Q20" s="21" t="str">
        <x:f>IF(A20="","",IF(L20=0,"C",IF(P20&lt;=$H$3,"A",IF(P20&lt;=$K$3,"B","C"))))</x:f>
        <x:v>C</x:v>
      </x:c>
      <x:c r="R20" s="24" t="n">
        <x:f>IF(A20="","",IF(K20=0,"n.a.",H20/(K20/$B$3)))</x:f>
        <x:v>65.67567567567568</x:v>
      </x:c>
      <x:c r="S20" s="21" t="n">
        <x:f>IF(A20="","",ROUNDUP(K20/$B$3*J20,0))</x:f>
        <x:v>12</x:v>
      </x:c>
      <x:c r="T20" s="26" t="str">
        <x:f>IF(A20="","",IF(OR(NOT(ISNUMBER(D20)),NOT(ISNUMBER(E20)),NOT(ISNUMBER(F20)),NOT(ISNUMBER(H20)),NOT(ISNUMBER(I20)),NOT(ISNUMBER(J20))),"Заполнить данные",IF(AND(K20=0,H20&gt;0),"Проверить остаток",IF(H20&lt;MAX(I20,S20),"Пополнить",IF(AND(Q20="C",H20&gt;MAX(I20,S20)*2),"Сократить закупку",IF(AND(ISNUMBER(N20),N20&lt;$E$3),"Проверить цену","Оставить"))))))</x:f>
        <x:v>Сократить закупку</x:v>
      </x:c>
    </x:row>
    <x:row r="21">
      <x:c r="A21" s="19" t="str">
        <x:v>SKU-014</x:v>
      </x:c>
      <x:c r="B21" s="25" t="str">
        <x:v>Диспенсер для скотча</x:v>
      </x:c>
      <x:c r="C21" s="25" t="str">
        <x:v>Инструмент</x:v>
      </x:c>
      <x:c r="D21" s="20" t="n">
        <x:v>540</x:v>
      </x:c>
      <x:c r="E21" s="20" t="n">
        <x:v>890</x:v>
      </x:c>
      <x:c r="F21" s="19" t="n">
        <x:v>31</x:v>
      </x:c>
      <x:c r="G21" s="19" t="n">
        <x:v>1</x:v>
      </x:c>
      <x:c r="H21" s="19" t="n">
        <x:v>42</x:v>
      </x:c>
      <x:c r="I21" s="19" t="n">
        <x:v>8</x:v>
      </x:c>
      <x:c r="J21" s="19" t="n">
        <x:v>21</x:v>
      </x:c>
      <x:c r="K21" s="21" t="n">
        <x:f>IF(A21="","",MAX(0,F21-G21))</x:f>
        <x:v>30</x:v>
      </x:c>
      <x:c r="L21" s="22" t="n">
        <x:f>IF(A21="","",K21*E21)</x:f>
        <x:v>26700</x:v>
      </x:c>
      <x:c r="M21" s="22" t="n">
        <x:f>IF(A21="","",K21*(E21-D21))</x:f>
        <x:v>10500</x:v>
      </x:c>
      <x:c r="N21" s="23" t="n">
        <x:f>IF(A21="","",IF(L21=0,"n.a.",M21/L21))</x:f>
        <x:v>0.39325842696629215</x:v>
      </x:c>
      <x:c r="O21" s="23" t="n">
        <x:f>IF(A21="","",IF(SUM($L$8:$L$207)=0,"n.a.",L21/SUM($L$8:$L$207)))</x:f>
        <x:v>0.01732139821959381</x:v>
      </x:c>
      <x:c r="P21" s="23" t="n">
        <x:f>IF(A21="","",IF(SUM($L$8:$L$207)=0,"n.a.",SUMIF($L$8:$L$207,"&gt;="&amp;L21,$L$8:$L$207)/SUM($L$8:$L$207)))</x:f>
        <x:v>0.9716597272950204</x:v>
      </x:c>
      <x:c r="Q21" s="21" t="str">
        <x:f>IF(A21="","",IF(L21=0,"C",IF(P21&lt;=$H$3,"A",IF(P21&lt;=$K$3,"B","C"))))</x:f>
        <x:v>C</x:v>
      </x:c>
      <x:c r="R21" s="24" t="n">
        <x:f>IF(A21="","",IF(K21=0,"n.a.",H21/(K21/$B$3)))</x:f>
        <x:v>126</x:v>
      </x:c>
      <x:c r="S21" s="21" t="n">
        <x:f>IF(A21="","",ROUNDUP(K21/$B$3*J21,0))</x:f>
        <x:v>7</x:v>
      </x:c>
      <x:c r="T21" s="26" t="str">
        <x:f>IF(A21="","",IF(OR(NOT(ISNUMBER(D21)),NOT(ISNUMBER(E21)),NOT(ISNUMBER(F21)),NOT(ISNUMBER(H21)),NOT(ISNUMBER(I21)),NOT(ISNUMBER(J21))),"Заполнить данные",IF(AND(K21=0,H21&gt;0),"Проверить остаток",IF(H21&lt;MAX(I21,S21),"Пополнить",IF(AND(Q21="C",H21&gt;MAX(I21,S21)*2),"Сократить закупку",IF(AND(ISNUMBER(N21),N21&lt;$E$3),"Проверить цену","Оставить"))))))</x:f>
        <x:v>Сократить закупку</x:v>
      </x:c>
    </x:row>
    <x:row r="22">
      <x:c r="A22" s="19" t="str">
        <x:v>SKU-015</x:v>
      </x:c>
      <x:c r="B22" s="25" t="str">
        <x:v>Этикетки 58×40</x:v>
      </x:c>
      <x:c r="C22" s="25" t="str">
        <x:v>Расходники</x:v>
      </x:c>
      <x:c r="D22" s="20" t="n">
        <x:v>165</x:v>
      </x:c>
      <x:c r="E22" s="20" t="n">
        <x:v>310</x:v>
      </x:c>
      <x:c r="F22" s="19" t="n">
        <x:v>105</x:v>
      </x:c>
      <x:c r="G22" s="19" t="n">
        <x:v>4</x:v>
      </x:c>
      <x:c r="H22" s="19" t="n">
        <x:v>19</x:v>
      </x:c>
      <x:c r="I22" s="19" t="n">
        <x:v>25</x:v>
      </x:c>
      <x:c r="J22" s="19" t="n">
        <x:v>12</x:v>
      </x:c>
      <x:c r="K22" s="21" t="n">
        <x:f>IF(A22="","",MAX(0,F22-G22))</x:f>
        <x:v>101</x:v>
      </x:c>
      <x:c r="L22" s="22" t="n">
        <x:f>IF(A22="","",K22*E22)</x:f>
        <x:v>31310</x:v>
      </x:c>
      <x:c r="M22" s="22" t="n">
        <x:f>IF(A22="","",K22*(E22-D22))</x:f>
        <x:v>14645</x:v>
      </x:c>
      <x:c r="N22" s="23" t="n">
        <x:f>IF(A22="","",IF(L22=0,"n.a.",M22/L22))</x:f>
        <x:v>0.46774193548387094</x:v>
      </x:c>
      <x:c r="O22" s="23" t="n">
        <x:f>IF(A22="","",IF(SUM($L$8:$L$207)=0,"n.a.",L22/SUM($L$8:$L$207)))</x:f>
        <x:v>0.020312096563875736</x:v>
      </x:c>
      <x:c r="P22" s="23" t="n">
        <x:f>IF(A22="","",IF(SUM($L$8:$L$207)=0,"n.a.",SUMIF($L$8:$L$207,"&gt;="&amp;L22,$L$8:$L$207)/SUM($L$8:$L$207)))</x:f>
        <x:v>0.9356156492021128</x:v>
      </x:c>
      <x:c r="Q22" s="21" t="str">
        <x:f>IF(A22="","",IF(L22=0,"C",IF(P22&lt;=$H$3,"A",IF(P22&lt;=$K$3,"B","C"))))</x:f>
        <x:v>B</x:v>
      </x:c>
      <x:c r="R22" s="24" t="n">
        <x:f>IF(A22="","",IF(K22=0,"n.a.",H22/(K22/$B$3)))</x:f>
        <x:v>16.93069306930693</x:v>
      </x:c>
      <x:c r="S22" s="21" t="n">
        <x:f>IF(A22="","",ROUNDUP(K22/$B$3*J22,0))</x:f>
        <x:v>14</x:v>
      </x:c>
      <x:c r="T22" s="26" t="str">
        <x:f>IF(A22="","",IF(OR(NOT(ISNUMBER(D22)),NOT(ISNUMBER(E22)),NOT(ISNUMBER(F22)),NOT(ISNUMBER(H22)),NOT(ISNUMBER(I22)),NOT(ISNUMBER(J22))),"Заполнить данные",IF(AND(K22=0,H22&gt;0),"Проверить остаток",IF(H22&lt;MAX(I22,S22),"Пополнить",IF(AND(Q22="C",H22&gt;MAX(I22,S22)*2),"Сократить закупку",IF(AND(ISNUMBER(N22),N22&lt;$E$3),"Проверить цену","Оставить"))))))</x:f>
        <x:v>Пополнить</x:v>
      </x:c>
    </x:row>
    <x:row r="23">
      <x:c r="A23" s="19" t="str">
        <x:v>SKU-016</x:v>
      </x:c>
      <x:c r="B23" s="25" t="str">
        <x:v>Полка для стеллажа</x:v>
      </x:c>
      <x:c r="C23" s="25" t="str">
        <x:v>Склад</x:v>
      </x:c>
      <x:c r="D23" s="20" t="n">
        <x:v>1150</x:v>
      </x:c>
      <x:c r="E23" s="20" t="n">
        <x:v>1890</x:v>
      </x:c>
      <x:c r="F23" s="19" t="n">
        <x:v>12</x:v>
      </x:c>
      <x:c r="G23" s="19" t="n">
        <x:v>0</x:v>
      </x:c>
      <x:c r="H23" s="19" t="n">
        <x:v>3</x:v>
      </x:c>
      <x:c r="I23" s="19" t="n">
        <x:v>5</x:v>
      </x:c>
      <x:c r="J23" s="19" t="n">
        <x:v>28</x:v>
      </x:c>
      <x:c r="K23" s="21" t="n">
        <x:f>IF(A23="","",MAX(0,F23-G23))</x:f>
        <x:v>12</x:v>
      </x:c>
      <x:c r="L23" s="22" t="n">
        <x:f>IF(A23="","",K23*E23)</x:f>
        <x:v>22680</x:v>
      </x:c>
      <x:c r="M23" s="22" t="n">
        <x:f>IF(A23="","",K23*(E23-D23))</x:f>
        <x:v>8880</x:v>
      </x:c>
      <x:c r="N23" s="23" t="n">
        <x:f>IF(A23="","",IF(L23=0,"n.a.",M23/L23))</x:f>
        <x:v>0.3915343915343915</x:v>
      </x:c>
      <x:c r="O23" s="23" t="n">
        <x:f>IF(A23="","",IF(SUM($L$8:$L$207)=0,"n.a.",L23/SUM($L$8:$L$207)))</x:f>
        <x:v>0.01471345736405946</x:v>
      </x:c>
      <x:c r="P23" s="23" t="n">
        <x:f>IF(A23="","",IF(SUM($L$8:$L$207)=0,"n.a.",SUMIF($L$8:$L$207,"&gt;="&amp;L23,$L$8:$L$207)/SUM($L$8:$L$207)))</x:f>
        <x:v>0.9863731846590799</x:v>
      </x:c>
      <x:c r="Q23" s="21" t="str">
        <x:f>IF(A23="","",IF(L23=0,"C",IF(P23&lt;=$H$3,"A",IF(P23&lt;=$K$3,"B","C"))))</x:f>
        <x:v>C</x:v>
      </x:c>
      <x:c r="R23" s="24" t="n">
        <x:f>IF(A23="","",IF(K23=0,"n.a.",H23/(K23/$B$3)))</x:f>
        <x:v>22.5</x:v>
      </x:c>
      <x:c r="S23" s="21" t="n">
        <x:f>IF(A23="","",ROUNDUP(K23/$B$3*J23,0))</x:f>
        <x:v>4</x:v>
      </x:c>
      <x:c r="T23" s="26" t="str">
        <x:f>IF(A23="","",IF(OR(NOT(ISNUMBER(D23)),NOT(ISNUMBER(E23)),NOT(ISNUMBER(F23)),NOT(ISNUMBER(H23)),NOT(ISNUMBER(I23)),NOT(ISNUMBER(J23))),"Заполнить данные",IF(AND(K23=0,H23&gt;0),"Проверить остаток",IF(H23&lt;MAX(I23,S23),"Пополнить",IF(AND(Q23="C",H23&gt;MAX(I23,S23)*2),"Сократить закупку",IF(AND(ISNUMBER(N23),N23&lt;$E$3),"Проверить цену","Оставить"))))))</x:f>
        <x:v>Пополнить</x:v>
      </x:c>
    </x:row>
    <x:row r="24">
      <x:c r="A24" s="19" t="str">
        <x:v>SKU-017</x:v>
      </x:c>
      <x:c r="B24" s="25" t="str">
        <x:v>Контейнер пластиковый</x:v>
      </x:c>
      <x:c r="C24" s="25" t="str">
        <x:v>Хранение</x:v>
      </x:c>
      <x:c r="D24" s="20" t="n">
        <x:v>380</x:v>
      </x:c>
      <x:c r="E24" s="20" t="n">
        <x:v>690</x:v>
      </x:c>
      <x:c r="F24" s="19" t="n">
        <x:v>58</x:v>
      </x:c>
      <x:c r="G24" s="19" t="n">
        <x:v>3</x:v>
      </x:c>
      <x:c r="H24" s="19" t="n">
        <x:v>70</x:v>
      </x:c>
      <x:c r="I24" s="19" t="n">
        <x:v>12</x:v>
      </x:c>
      <x:c r="J24" s="19" t="n">
        <x:v>14</x:v>
      </x:c>
      <x:c r="K24" s="21" t="n">
        <x:f>IF(A24="","",MAX(0,F24-G24))</x:f>
        <x:v>55</x:v>
      </x:c>
      <x:c r="L24" s="22" t="n">
        <x:f>IF(A24="","",K24*E24)</x:f>
        <x:v>37950</x:v>
      </x:c>
      <x:c r="M24" s="22" t="n">
        <x:f>IF(A24="","",K24*(E24-D24))</x:f>
        <x:v>17050</x:v>
      </x:c>
      <x:c r="N24" s="23" t="n">
        <x:f>IF(A24="","",IF(L24=0,"n.a.",M24/L24))</x:f>
        <x:v>0.4492753623188406</x:v>
      </x:c>
      <x:c r="O24" s="23" t="n">
        <x:f>IF(A24="","",IF(SUM($L$8:$L$207)=0,"n.a.",L24/SUM($L$8:$L$207)))</x:f>
        <x:v>0.024619740166051875</x:v>
      </x:c>
      <x:c r="P24" s="23" t="n">
        <x:f>IF(A24="","",IF(SUM($L$8:$L$207)=0,"n.a.",SUMIF($L$8:$L$207,"&gt;="&amp;L24,$L$8:$L$207)/SUM($L$8:$L$207)))</x:f>
        <x:v>0.8911547988057966</x:v>
      </x:c>
      <x:c r="Q24" s="21" t="str">
        <x:f>IF(A24="","",IF(L24=0,"C",IF(P24&lt;=$H$3,"A",IF(P24&lt;=$K$3,"B","C"))))</x:f>
        <x:v>B</x:v>
      </x:c>
      <x:c r="R24" s="24" t="n">
        <x:f>IF(A24="","",IF(K24=0,"n.a.",H24/(K24/$B$3)))</x:f>
        <x:v>114.54545454545453</x:v>
      </x:c>
      <x:c r="S24" s="21" t="n">
        <x:f>IF(A24="","",ROUNDUP(K24/$B$3*J24,0))</x:f>
        <x:v>9</x:v>
      </x:c>
      <x:c r="T24" s="26" t="str">
        <x:f>IF(A24="","",IF(OR(NOT(ISNUMBER(D24)),NOT(ISNUMBER(E24)),NOT(ISNUMBER(F24)),NOT(ISNUMBER(H24)),NOT(ISNUMBER(I24)),NOT(ISNUMBER(J24))),"Заполнить данные",IF(AND(K24=0,H24&gt;0),"Проверить остаток",IF(H24&lt;MAX(I24,S24),"Пополнить",IF(AND(Q24="C",H24&gt;MAX(I24,S24)*2),"Сократить закупку",IF(AND(ISNUMBER(N24),N24&lt;$E$3),"Проверить цену","Оставить"))))))</x:f>
        <x:v>Оставить</x:v>
      </x:c>
    </x:row>
    <x:row r="25">
      <x:c r="A25" s="19" t="str">
        <x:v>SKU-018</x:v>
      </x:c>
      <x:c r="B25" s="25" t="str">
        <x:v>Термометр складской</x:v>
      </x:c>
      <x:c r="C25" s="25" t="str">
        <x:v>Оборудование</x:v>
      </x:c>
      <x:c r="D25" s="20" t="n">
        <x:v>720</x:v>
      </x:c>
      <x:c r="E25" s="20" t="n">
        <x:v>1190</x:v>
      </x:c>
      <x:c r="F25" s="19" t="n">
        <x:v>9</x:v>
      </x:c>
      <x:c r="G25" s="19" t="n">
        <x:v>0</x:v>
      </x:c>
      <x:c r="H25" s="19" t="n">
        <x:v>16</x:v>
      </x:c>
      <x:c r="I25" s="19" t="n">
        <x:v>3</x:v>
      </x:c>
      <x:c r="J25" s="19" t="n">
        <x:v>30</x:v>
      </x:c>
      <x:c r="K25" s="21" t="n">
        <x:f>IF(A25="","",MAX(0,F25-G25))</x:f>
        <x:v>9</x:v>
      </x:c>
      <x:c r="L25" s="22" t="n">
        <x:f>IF(A25="","",K25*E25)</x:f>
        <x:v>10710</x:v>
      </x:c>
      <x:c r="M25" s="22" t="n">
        <x:f>IF(A25="","",K25*(E25-D25))</x:f>
        <x:v>4230</x:v>
      </x:c>
      <x:c r="N25" s="23" t="n">
        <x:f>IF(A25="","",IF(L25=0,"n.a.",M25/L25))</x:f>
        <x:v>0.3949579831932773</x:v>
      </x:c>
      <x:c r="O25" s="23" t="n">
        <x:f>IF(A25="","",IF(SUM($L$8:$L$207)=0,"n.a.",L25/SUM($L$8:$L$207)))</x:f>
        <x:v>0.006948021533028079</x:v>
      </x:c>
      <x:c r="P25" s="23" t="n">
        <x:f>IF(A25="","",IF(SUM($L$8:$L$207)=0,"n.a.",SUMIF($L$8:$L$207,"&gt;="&amp;L25,$L$8:$L$207)/SUM($L$8:$L$207)))</x:f>
        <x:v>0.993321206192108</x:v>
      </x:c>
      <x:c r="Q25" s="21" t="str">
        <x:f>IF(A25="","",IF(L25=0,"C",IF(P25&lt;=$H$3,"A",IF(P25&lt;=$K$3,"B","C"))))</x:f>
        <x:v>C</x:v>
      </x:c>
      <x:c r="R25" s="24" t="n">
        <x:f>IF(A25="","",IF(K25=0,"n.a.",H25/(K25/$B$3)))</x:f>
        <x:v>160</x:v>
      </x:c>
      <x:c r="S25" s="21" t="n">
        <x:f>IF(A25="","",ROUNDUP(K25/$B$3*J25,0))</x:f>
        <x:v>3</x:v>
      </x:c>
      <x:c r="T25" s="26" t="str">
        <x:f>IF(A25="","",IF(OR(NOT(ISNUMBER(D25)),NOT(ISNUMBER(E25)),NOT(ISNUMBER(F25)),NOT(ISNUMBER(H25)),NOT(ISNUMBER(I25)),NOT(ISNUMBER(J25))),"Заполнить данные",IF(AND(K25=0,H25&gt;0),"Проверить остаток",IF(H25&lt;MAX(I25,S25),"Пополнить",IF(AND(Q25="C",H25&gt;MAX(I25,S25)*2),"Сократить закупку",IF(AND(ISNUMBER(N25),N25&lt;$E$3),"Проверить цену","Оставить"))))))</x:f>
        <x:v>Сократить закупку</x:v>
      </x:c>
    </x:row>
    <x:row r="26">
      <x:c r="A26" s="19" t="str">
        <x:v>SKU-019</x:v>
      </x:c>
      <x:c r="B26" s="25" t="str">
        <x:v>Пломба номерная</x:v>
      </x:c>
      <x:c r="C26" s="25" t="str">
        <x:v>Расходники</x:v>
      </x:c>
      <x:c r="D26" s="20" t="n">
        <x:v>12</x:v>
      </x:c>
      <x:c r="E26" s="20" t="n">
        <x:v>29</x:v>
      </x:c>
      <x:c r="F26" s="19" t="n">
        <x:v>360</x:v>
      </x:c>
      <x:c r="G26" s="19" t="n">
        <x:v>5</x:v>
      </x:c>
      <x:c r="H26" s="19" t="n">
        <x:v>420</x:v>
      </x:c>
      <x:c r="I26" s="19" t="n">
        <x:v>100</x:v>
      </x:c>
      <x:c r="J26" s="19" t="n">
        <x:v>7</x:v>
      </x:c>
      <x:c r="K26" s="21" t="n">
        <x:f>IF(A26="","",MAX(0,F26-G26))</x:f>
        <x:v>355</x:v>
      </x:c>
      <x:c r="L26" s="22" t="n">
        <x:f>IF(A26="","",K26*E26)</x:f>
        <x:v>10295</x:v>
      </x:c>
      <x:c r="M26" s="22" t="n">
        <x:f>IF(A26="","",K26*(E26-D26))</x:f>
        <x:v>6035</x:v>
      </x:c>
      <x:c r="N26" s="23" t="n">
        <x:f>IF(A26="","",IF(L26=0,"n.a.",M26/L26))</x:f>
        <x:v>0.5862068965517241</x:v>
      </x:c>
      <x:c r="O26" s="23" t="n">
        <x:f>IF(A26="","",IF(SUM($L$8:$L$207)=0,"n.a.",L26/SUM($L$8:$L$207)))</x:f>
        <x:v>0.00667879380789207</x:v>
      </x:c>
      <x:c r="P26" s="23" t="n">
        <x:f>IF(A26="","",IF(SUM($L$8:$L$207)=0,"n.a.",SUMIF($L$8:$L$207,"&gt;="&amp;L26,$L$8:$L$207)/SUM($L$8:$L$207)))</x:f>
        <x:v>1</x:v>
      </x:c>
      <x:c r="Q26" s="21" t="str">
        <x:f>IF(A26="","",IF(L26=0,"C",IF(P26&lt;=$H$3,"A",IF(P26&lt;=$K$3,"B","C"))))</x:f>
        <x:v>C</x:v>
      </x:c>
      <x:c r="R26" s="24" t="n">
        <x:f>IF(A26="","",IF(K26=0,"n.a.",H26/(K26/$B$3)))</x:f>
        <x:v>106.47887323943661</x:v>
      </x:c>
      <x:c r="S26" s="21" t="n">
        <x:f>IF(A26="","",ROUNDUP(K26/$B$3*J26,0))</x:f>
        <x:v>28</x:v>
      </x:c>
      <x:c r="T26" s="26" t="str">
        <x:f>IF(A26="","",IF(OR(NOT(ISNUMBER(D26)),NOT(ISNUMBER(E26)),NOT(ISNUMBER(F26)),NOT(ISNUMBER(H26)),NOT(ISNUMBER(I26)),NOT(ISNUMBER(J26))),"Заполнить данные",IF(AND(K26=0,H26&gt;0),"Проверить остаток",IF(H26&lt;MAX(I26,S26),"Пополнить",IF(AND(Q26="C",H26&gt;MAX(I26,S26)*2),"Сократить закупку",IF(AND(ISNUMBER(N26),N26&lt;$E$3),"Проверить цену","Оставить"))))))</x:f>
        <x:v>Сократить закупку</x:v>
      </x:c>
    </x:row>
    <x:row r="27">
      <x:c r="A27" s="19" t="str">
        <x:v>SKU-020</x:v>
      </x:c>
      <x:c r="B27" s="25" t="str">
        <x:v>Держатель ценника</x:v>
      </x:c>
      <x:c r="C27" s="25" t="str">
        <x:v>Торговое оборудование</x:v>
      </x:c>
      <x:c r="D27" s="20" t="n">
        <x:v>34</x:v>
      </x:c>
      <x:c r="E27" s="20" t="n">
        <x:v>79</x:v>
      </x:c>
      <x:c r="F27" s="19" t="n">
        <x:v>0</x:v>
      </x:c>
      <x:c r="G27" s="19" t="n">
        <x:v>0</x:v>
      </x:c>
      <x:c r="H27" s="19" t="n">
        <x:v>260</x:v>
      </x:c>
      <x:c r="I27" s="19" t="n">
        <x:v>20</x:v>
      </x:c>
      <x:c r="J27" s="19" t="n">
        <x:v>20</x:v>
      </x:c>
      <x:c r="K27" s="21" t="n">
        <x:f>IF(A27="","",MAX(0,F27-G27))</x:f>
        <x:v>0</x:v>
      </x:c>
      <x:c r="L27" s="22" t="n">
        <x:f>IF(A27="","",K27*E27)</x:f>
        <x:v>0</x:v>
      </x:c>
      <x:c r="M27" s="22" t="n">
        <x:f>IF(A27="","",K27*(E27-D27))</x:f>
        <x:v>0</x:v>
      </x:c>
      <x:c r="N27" s="23" t="str">
        <x:f>IF(A27="","",IF(L27=0,"n.a.",M27/L27))</x:f>
        <x:v>n.a.</x:v>
      </x:c>
      <x:c r="O27" s="23" t="n">
        <x:f>IF(A27="","",IF(SUM($L$8:$L$207)=0,"n.a.",L27/SUM($L$8:$L$207)))</x:f>
        <x:v>0</x:v>
      </x:c>
      <x:c r="P27" s="23" t="n">
        <x:f>IF(A27="","",IF(SUM($L$8:$L$207)=0,"n.a.",SUMIF($L$8:$L$207,"&gt;="&amp;L27,$L$8:$L$207)/SUM($L$8:$L$207)))</x:f>
        <x:v>1</x:v>
      </x:c>
      <x:c r="Q27" s="21" t="str">
        <x:f>IF(A27="","",IF(L27=0,"C",IF(P27&lt;=$H$3,"A",IF(P27&lt;=$K$3,"B","C"))))</x:f>
        <x:v>C</x:v>
      </x:c>
      <x:c r="R27" s="24" t="str">
        <x:f>IF(A27="","",IF(K27=0,"n.a.",H27/(K27/$B$3)))</x:f>
        <x:v>n.a.</x:v>
      </x:c>
      <x:c r="S27" s="21" t="n">
        <x:f>IF(A27="","",ROUNDUP(K27/$B$3*J27,0))</x:f>
        <x:v>0</x:v>
      </x:c>
      <x:c r="T27" s="26" t="str">
        <x:f>IF(A27="","",IF(OR(NOT(ISNUMBER(D27)),NOT(ISNUMBER(E27)),NOT(ISNUMBER(F27)),NOT(ISNUMBER(H27)),NOT(ISNUMBER(I27)),NOT(ISNUMBER(J27))),"Заполнить данные",IF(AND(K27=0,H27&gt;0),"Проверить остаток",IF(H27&lt;MAX(I27,S27),"Пополнить",IF(AND(Q27="C",H27&gt;MAX(I27,S27)*2),"Сократить закупку",IF(AND(ISNUMBER(N27),N27&lt;$E$3),"Проверить цену","Оставить"))))))</x:f>
        <x:v>Проверить остаток</x:v>
      </x:c>
    </x:row>
    <x:row r="28">
      <x:c r="A28" s="19"/>
      <x:c r="B28" s="25"/>
      <x:c r="C28" s="25"/>
      <x:c r="D28" s="20"/>
      <x:c r="E28" s="20"/>
      <x:c r="F28" s="19"/>
      <x:c r="G28" s="19"/>
      <x:c r="H28" s="19"/>
      <x:c r="I28" s="19"/>
      <x:c r="J28" s="19"/>
      <x:c r="K28" s="21" t="str">
        <x:f>IF(A28="","",MAX(0,F28-G28))</x:f>
      </x:c>
      <x:c r="L28" s="22" t="str">
        <x:f>IF(A28="","",K28*E28)</x:f>
      </x:c>
      <x:c r="M28" s="22" t="str">
        <x:f>IF(A28="","",K28*(E28-D28))</x:f>
      </x:c>
      <x:c r="N28" s="23" t="str">
        <x:f>IF(A28="","",IF(L28=0,"n.a.",M28/L28))</x:f>
      </x:c>
      <x:c r="O28" s="23" t="str">
        <x:f>IF(A28="","",IF(SUM($L$8:$L$207)=0,"n.a.",L28/SUM($L$8:$L$207)))</x:f>
      </x:c>
      <x:c r="P28" s="23" t="str">
        <x:f>IF(A28="","",IF(SUM($L$8:$L$207)=0,"n.a.",SUMIF($L$8:$L$207,"&gt;="&amp;L28,$L$8:$L$207)/SUM($L$8:$L$207)))</x:f>
      </x:c>
      <x:c r="Q28" s="21" t="str">
        <x:f>IF(A28="","",IF(L28=0,"C",IF(P28&lt;=$H$3,"A",IF(P28&lt;=$K$3,"B","C"))))</x:f>
      </x:c>
      <x:c r="R28" s="24" t="str">
        <x:f>IF(A28="","",IF(K28=0,"n.a.",H28/(K28/$B$3)))</x:f>
      </x:c>
      <x:c r="S28" s="21" t="str">
        <x:f>IF(A28="","",ROUNDUP(K28/$B$3*J28,0))</x:f>
      </x:c>
      <x:c r="T28" s="26" t="str">
        <x:f>IF(A28="","",IF(OR(NOT(ISNUMBER(D28)),NOT(ISNUMBER(E28)),NOT(ISNUMBER(F28)),NOT(ISNUMBER(H28)),NOT(ISNUMBER(I28)),NOT(ISNUMBER(J28))),"Заполнить данные",IF(AND(K28=0,H28&gt;0),"Проверить остаток",IF(H28&lt;MAX(I28,S28),"Пополнить",IF(AND(Q28="C",H28&gt;MAX(I28,S28)*2),"Сократить закупку",IF(AND(ISNUMBER(N28),N28&lt;$E$3),"Проверить цену","Оставить"))))))</x:f>
      </x:c>
    </x:row>
    <x:row r="29">
      <x:c r="A29" s="19"/>
      <x:c r="B29" s="25"/>
      <x:c r="C29" s="25"/>
      <x:c r="D29" s="20"/>
      <x:c r="E29" s="20"/>
      <x:c r="F29" s="19"/>
      <x:c r="G29" s="19"/>
      <x:c r="H29" s="19"/>
      <x:c r="I29" s="19"/>
      <x:c r="J29" s="19"/>
      <x:c r="K29" s="21" t="str">
        <x:f>IF(A29="","",MAX(0,F29-G29))</x:f>
      </x:c>
      <x:c r="L29" s="22" t="str">
        <x:f>IF(A29="","",K29*E29)</x:f>
      </x:c>
      <x:c r="M29" s="22" t="str">
        <x:f>IF(A29="","",K29*(E29-D29))</x:f>
      </x:c>
      <x:c r="N29" s="23" t="str">
        <x:f>IF(A29="","",IF(L29=0,"n.a.",M29/L29))</x:f>
      </x:c>
      <x:c r="O29" s="23" t="str">
        <x:f>IF(A29="","",IF(SUM($L$8:$L$207)=0,"n.a.",L29/SUM($L$8:$L$207)))</x:f>
      </x:c>
      <x:c r="P29" s="23" t="str">
        <x:f>IF(A29="","",IF(SUM($L$8:$L$207)=0,"n.a.",SUMIF($L$8:$L$207,"&gt;="&amp;L29,$L$8:$L$207)/SUM($L$8:$L$207)))</x:f>
      </x:c>
      <x:c r="Q29" s="21" t="str">
        <x:f>IF(A29="","",IF(L29=0,"C",IF(P29&lt;=$H$3,"A",IF(P29&lt;=$K$3,"B","C"))))</x:f>
      </x:c>
      <x:c r="R29" s="24" t="str">
        <x:f>IF(A29="","",IF(K29=0,"n.a.",H29/(K29/$B$3)))</x:f>
      </x:c>
      <x:c r="S29" s="21" t="str">
        <x:f>IF(A29="","",ROUNDUP(K29/$B$3*J29,0))</x:f>
      </x:c>
      <x:c r="T29" s="26" t="str">
        <x:f>IF(A29="","",IF(OR(NOT(ISNUMBER(D29)),NOT(ISNUMBER(E29)),NOT(ISNUMBER(F29)),NOT(ISNUMBER(H29)),NOT(ISNUMBER(I29)),NOT(ISNUMBER(J29))),"Заполнить данные",IF(AND(K29=0,H29&gt;0),"Проверить остаток",IF(H29&lt;MAX(I29,S29),"Пополнить",IF(AND(Q29="C",H29&gt;MAX(I29,S29)*2),"Сократить закупку",IF(AND(ISNUMBER(N29),N29&lt;$E$3),"Проверить цену","Оставить"))))))</x:f>
      </x:c>
    </x:row>
    <x:row r="30">
      <x:c r="A30" s="19"/>
      <x:c r="B30" s="25"/>
      <x:c r="C30" s="25"/>
      <x:c r="D30" s="20"/>
      <x:c r="E30" s="20"/>
      <x:c r="F30" s="19"/>
      <x:c r="G30" s="19"/>
      <x:c r="H30" s="19"/>
      <x:c r="I30" s="19"/>
      <x:c r="J30" s="19"/>
      <x:c r="K30" s="21" t="str">
        <x:f>IF(A30="","",MAX(0,F30-G30))</x:f>
      </x:c>
      <x:c r="L30" s="22" t="str">
        <x:f>IF(A30="","",K30*E30)</x:f>
      </x:c>
      <x:c r="M30" s="22" t="str">
        <x:f>IF(A30="","",K30*(E30-D30))</x:f>
      </x:c>
      <x:c r="N30" s="23" t="str">
        <x:f>IF(A30="","",IF(L30=0,"n.a.",M30/L30))</x:f>
      </x:c>
      <x:c r="O30" s="23" t="str">
        <x:f>IF(A30="","",IF(SUM($L$8:$L$207)=0,"n.a.",L30/SUM($L$8:$L$207)))</x:f>
      </x:c>
      <x:c r="P30" s="23" t="str">
        <x:f>IF(A30="","",IF(SUM($L$8:$L$207)=0,"n.a.",SUMIF($L$8:$L$207,"&gt;="&amp;L30,$L$8:$L$207)/SUM($L$8:$L$207)))</x:f>
      </x:c>
      <x:c r="Q30" s="21" t="str">
        <x:f>IF(A30="","",IF(L30=0,"C",IF(P30&lt;=$H$3,"A",IF(P30&lt;=$K$3,"B","C"))))</x:f>
      </x:c>
      <x:c r="R30" s="24" t="str">
        <x:f>IF(A30="","",IF(K30=0,"n.a.",H30/(K30/$B$3)))</x:f>
      </x:c>
      <x:c r="S30" s="21" t="str">
        <x:f>IF(A30="","",ROUNDUP(K30/$B$3*J30,0))</x:f>
      </x:c>
      <x:c r="T30" s="26" t="str">
        <x:f>IF(A30="","",IF(OR(NOT(ISNUMBER(D30)),NOT(ISNUMBER(E30)),NOT(ISNUMBER(F30)),NOT(ISNUMBER(H30)),NOT(ISNUMBER(I30)),NOT(ISNUMBER(J30))),"Заполнить данные",IF(AND(K30=0,H30&gt;0),"Проверить остаток",IF(H30&lt;MAX(I30,S30),"Пополнить",IF(AND(Q30="C",H30&gt;MAX(I30,S30)*2),"Сократить закупку",IF(AND(ISNUMBER(N30),N30&lt;$E$3),"Проверить цену","Оставить"))))))</x:f>
      </x:c>
    </x:row>
    <x:row r="31">
      <x:c r="A31" s="19"/>
      <x:c r="B31" s="25"/>
      <x:c r="C31" s="25"/>
      <x:c r="D31" s="20"/>
      <x:c r="E31" s="20"/>
      <x:c r="F31" s="19"/>
      <x:c r="G31" s="19"/>
      <x:c r="H31" s="19"/>
      <x:c r="I31" s="19"/>
      <x:c r="J31" s="19"/>
      <x:c r="K31" s="21" t="str">
        <x:f>IF(A31="","",MAX(0,F31-G31))</x:f>
      </x:c>
      <x:c r="L31" s="22" t="str">
        <x:f>IF(A31="","",K31*E31)</x:f>
      </x:c>
      <x:c r="M31" s="22" t="str">
        <x:f>IF(A31="","",K31*(E31-D31))</x:f>
      </x:c>
      <x:c r="N31" s="23" t="str">
        <x:f>IF(A31="","",IF(L31=0,"n.a.",M31/L31))</x:f>
      </x:c>
      <x:c r="O31" s="23" t="str">
        <x:f>IF(A31="","",IF(SUM($L$8:$L$207)=0,"n.a.",L31/SUM($L$8:$L$207)))</x:f>
      </x:c>
      <x:c r="P31" s="23" t="str">
        <x:f>IF(A31="","",IF(SUM($L$8:$L$207)=0,"n.a.",SUMIF($L$8:$L$207,"&gt;="&amp;L31,$L$8:$L$207)/SUM($L$8:$L$207)))</x:f>
      </x:c>
      <x:c r="Q31" s="21" t="str">
        <x:f>IF(A31="","",IF(L31=0,"C",IF(P31&lt;=$H$3,"A",IF(P31&lt;=$K$3,"B","C"))))</x:f>
      </x:c>
      <x:c r="R31" s="24" t="str">
        <x:f>IF(A31="","",IF(K31=0,"n.a.",H31/(K31/$B$3)))</x:f>
      </x:c>
      <x:c r="S31" s="21" t="str">
        <x:f>IF(A31="","",ROUNDUP(K31/$B$3*J31,0))</x:f>
      </x:c>
      <x:c r="T31" s="26" t="str">
        <x:f>IF(A31="","",IF(OR(NOT(ISNUMBER(D31)),NOT(ISNUMBER(E31)),NOT(ISNUMBER(F31)),NOT(ISNUMBER(H31)),NOT(ISNUMBER(I31)),NOT(ISNUMBER(J31))),"Заполнить данные",IF(AND(K31=0,H31&gt;0),"Проверить остаток",IF(H31&lt;MAX(I31,S31),"Пополнить",IF(AND(Q31="C",H31&gt;MAX(I31,S31)*2),"Сократить закупку",IF(AND(ISNUMBER(N31),N31&lt;$E$3),"Проверить цену","Оставить"))))))</x:f>
      </x:c>
    </x:row>
    <x:row r="32">
      <x:c r="A32" s="19"/>
      <x:c r="B32" s="25"/>
      <x:c r="C32" s="25"/>
      <x:c r="D32" s="20"/>
      <x:c r="E32" s="20"/>
      <x:c r="F32" s="19"/>
      <x:c r="G32" s="19"/>
      <x:c r="H32" s="19"/>
      <x:c r="I32" s="19"/>
      <x:c r="J32" s="19"/>
      <x:c r="K32" s="21" t="str">
        <x:f>IF(A32="","",MAX(0,F32-G32))</x:f>
      </x:c>
      <x:c r="L32" s="22" t="str">
        <x:f>IF(A32="","",K32*E32)</x:f>
      </x:c>
      <x:c r="M32" s="22" t="str">
        <x:f>IF(A32="","",K32*(E32-D32))</x:f>
      </x:c>
      <x:c r="N32" s="23" t="str">
        <x:f>IF(A32="","",IF(L32=0,"n.a.",M32/L32))</x:f>
      </x:c>
      <x:c r="O32" s="23" t="str">
        <x:f>IF(A32="","",IF(SUM($L$8:$L$207)=0,"n.a.",L32/SUM($L$8:$L$207)))</x:f>
      </x:c>
      <x:c r="P32" s="23" t="str">
        <x:f>IF(A32="","",IF(SUM($L$8:$L$207)=0,"n.a.",SUMIF($L$8:$L$207,"&gt;="&amp;L32,$L$8:$L$207)/SUM($L$8:$L$207)))</x:f>
      </x:c>
      <x:c r="Q32" s="21" t="str">
        <x:f>IF(A32="","",IF(L32=0,"C",IF(P32&lt;=$H$3,"A",IF(P32&lt;=$K$3,"B","C"))))</x:f>
      </x:c>
      <x:c r="R32" s="24" t="str">
        <x:f>IF(A32="","",IF(K32=0,"n.a.",H32/(K32/$B$3)))</x:f>
      </x:c>
      <x:c r="S32" s="21" t="str">
        <x:f>IF(A32="","",ROUNDUP(K32/$B$3*J32,0))</x:f>
      </x:c>
      <x:c r="T32" s="26" t="str">
        <x:f>IF(A32="","",IF(OR(NOT(ISNUMBER(D32)),NOT(ISNUMBER(E32)),NOT(ISNUMBER(F32)),NOT(ISNUMBER(H32)),NOT(ISNUMBER(I32)),NOT(ISNUMBER(J32))),"Заполнить данные",IF(AND(K32=0,H32&gt;0),"Проверить остаток",IF(H32&lt;MAX(I32,S32),"Пополнить",IF(AND(Q32="C",H32&gt;MAX(I32,S32)*2),"Сократить закупку",IF(AND(ISNUMBER(N32),N32&lt;$E$3),"Проверить цену","Оставить"))))))</x:f>
      </x:c>
    </x:row>
    <x:row r="33">
      <x:c r="A33" s="19"/>
      <x:c r="B33" s="25"/>
      <x:c r="C33" s="25"/>
      <x:c r="D33" s="20"/>
      <x:c r="E33" s="20"/>
      <x:c r="F33" s="19"/>
      <x:c r="G33" s="19"/>
      <x:c r="H33" s="19"/>
      <x:c r="I33" s="19"/>
      <x:c r="J33" s="19"/>
      <x:c r="K33" s="21" t="str">
        <x:f>IF(A33="","",MAX(0,F33-G33))</x:f>
      </x:c>
      <x:c r="L33" s="22" t="str">
        <x:f>IF(A33="","",K33*E33)</x:f>
      </x:c>
      <x:c r="M33" s="22" t="str">
        <x:f>IF(A33="","",K33*(E33-D33))</x:f>
      </x:c>
      <x:c r="N33" s="23" t="str">
        <x:f>IF(A33="","",IF(L33=0,"n.a.",M33/L33))</x:f>
      </x:c>
      <x:c r="O33" s="23" t="str">
        <x:f>IF(A33="","",IF(SUM($L$8:$L$207)=0,"n.a.",L33/SUM($L$8:$L$207)))</x:f>
      </x:c>
      <x:c r="P33" s="23" t="str">
        <x:f>IF(A33="","",IF(SUM($L$8:$L$207)=0,"n.a.",SUMIF($L$8:$L$207,"&gt;="&amp;L33,$L$8:$L$207)/SUM($L$8:$L$207)))</x:f>
      </x:c>
      <x:c r="Q33" s="21" t="str">
        <x:f>IF(A33="","",IF(L33=0,"C",IF(P33&lt;=$H$3,"A",IF(P33&lt;=$K$3,"B","C"))))</x:f>
      </x:c>
      <x:c r="R33" s="24" t="str">
        <x:f>IF(A33="","",IF(K33=0,"n.a.",H33/(K33/$B$3)))</x:f>
      </x:c>
      <x:c r="S33" s="21" t="str">
        <x:f>IF(A33="","",ROUNDUP(K33/$B$3*J33,0))</x:f>
      </x:c>
      <x:c r="T33" s="26" t="str">
        <x:f>IF(A33="","",IF(OR(NOT(ISNUMBER(D33)),NOT(ISNUMBER(E33)),NOT(ISNUMBER(F33)),NOT(ISNUMBER(H33)),NOT(ISNUMBER(I33)),NOT(ISNUMBER(J33))),"Заполнить данные",IF(AND(K33=0,H33&gt;0),"Проверить остаток",IF(H33&lt;MAX(I33,S33),"Пополнить",IF(AND(Q33="C",H33&gt;MAX(I33,S33)*2),"Сократить закупку",IF(AND(ISNUMBER(N33),N33&lt;$E$3),"Проверить цену","Оставить"))))))</x:f>
      </x:c>
    </x:row>
    <x:row r="34">
      <x:c r="A34" s="19"/>
      <x:c r="B34" s="25"/>
      <x:c r="C34" s="25"/>
      <x:c r="D34" s="20"/>
      <x:c r="E34" s="20"/>
      <x:c r="F34" s="19"/>
      <x:c r="G34" s="19"/>
      <x:c r="H34" s="19"/>
      <x:c r="I34" s="19"/>
      <x:c r="J34" s="19"/>
      <x:c r="K34" s="21" t="str">
        <x:f>IF(A34="","",MAX(0,F34-G34))</x:f>
      </x:c>
      <x:c r="L34" s="22" t="str">
        <x:f>IF(A34="","",K34*E34)</x:f>
      </x:c>
      <x:c r="M34" s="22" t="str">
        <x:f>IF(A34="","",K34*(E34-D34))</x:f>
      </x:c>
      <x:c r="N34" s="23" t="str">
        <x:f>IF(A34="","",IF(L34=0,"n.a.",M34/L34))</x:f>
      </x:c>
      <x:c r="O34" s="23" t="str">
        <x:f>IF(A34="","",IF(SUM($L$8:$L$207)=0,"n.a.",L34/SUM($L$8:$L$207)))</x:f>
      </x:c>
      <x:c r="P34" s="23" t="str">
        <x:f>IF(A34="","",IF(SUM($L$8:$L$207)=0,"n.a.",SUMIF($L$8:$L$207,"&gt;="&amp;L34,$L$8:$L$207)/SUM($L$8:$L$207)))</x:f>
      </x:c>
      <x:c r="Q34" s="21" t="str">
        <x:f>IF(A34="","",IF(L34=0,"C",IF(P34&lt;=$H$3,"A",IF(P34&lt;=$K$3,"B","C"))))</x:f>
      </x:c>
      <x:c r="R34" s="24" t="str">
        <x:f>IF(A34="","",IF(K34=0,"n.a.",H34/(K34/$B$3)))</x:f>
      </x:c>
      <x:c r="S34" s="21" t="str">
        <x:f>IF(A34="","",ROUNDUP(K34/$B$3*J34,0))</x:f>
      </x:c>
      <x:c r="T34" s="26" t="str">
        <x:f>IF(A34="","",IF(OR(NOT(ISNUMBER(D34)),NOT(ISNUMBER(E34)),NOT(ISNUMBER(F34)),NOT(ISNUMBER(H34)),NOT(ISNUMBER(I34)),NOT(ISNUMBER(J34))),"Заполнить данные",IF(AND(K34=0,H34&gt;0),"Проверить остаток",IF(H34&lt;MAX(I34,S34),"Пополнить",IF(AND(Q34="C",H34&gt;MAX(I34,S34)*2),"Сократить закупку",IF(AND(ISNUMBER(N34),N34&lt;$E$3),"Проверить цену","Оставить"))))))</x:f>
      </x:c>
    </x:row>
    <x:row r="35">
      <x:c r="A35" s="19"/>
      <x:c r="B35" s="25"/>
      <x:c r="C35" s="25"/>
      <x:c r="D35" s="20"/>
      <x:c r="E35" s="20"/>
      <x:c r="F35" s="19"/>
      <x:c r="G35" s="19"/>
      <x:c r="H35" s="19"/>
      <x:c r="I35" s="19"/>
      <x:c r="J35" s="19"/>
      <x:c r="K35" s="21" t="str">
        <x:f>IF(A35="","",MAX(0,F35-G35))</x:f>
      </x:c>
      <x:c r="L35" s="22" t="str">
        <x:f>IF(A35="","",K35*E35)</x:f>
      </x:c>
      <x:c r="M35" s="22" t="str">
        <x:f>IF(A35="","",K35*(E35-D35))</x:f>
      </x:c>
      <x:c r="N35" s="23" t="str">
        <x:f>IF(A35="","",IF(L35=0,"n.a.",M35/L35))</x:f>
      </x:c>
      <x:c r="O35" s="23" t="str">
        <x:f>IF(A35="","",IF(SUM($L$8:$L$207)=0,"n.a.",L35/SUM($L$8:$L$207)))</x:f>
      </x:c>
      <x:c r="P35" s="23" t="str">
        <x:f>IF(A35="","",IF(SUM($L$8:$L$207)=0,"n.a.",SUMIF($L$8:$L$207,"&gt;="&amp;L35,$L$8:$L$207)/SUM($L$8:$L$207)))</x:f>
      </x:c>
      <x:c r="Q35" s="21" t="str">
        <x:f>IF(A35="","",IF(L35=0,"C",IF(P35&lt;=$H$3,"A",IF(P35&lt;=$K$3,"B","C"))))</x:f>
      </x:c>
      <x:c r="R35" s="24" t="str">
        <x:f>IF(A35="","",IF(K35=0,"n.a.",H35/(K35/$B$3)))</x:f>
      </x:c>
      <x:c r="S35" s="21" t="str">
        <x:f>IF(A35="","",ROUNDUP(K35/$B$3*J35,0))</x:f>
      </x:c>
      <x:c r="T35" s="26" t="str">
        <x:f>IF(A35="","",IF(OR(NOT(ISNUMBER(D35)),NOT(ISNUMBER(E35)),NOT(ISNUMBER(F35)),NOT(ISNUMBER(H35)),NOT(ISNUMBER(I35)),NOT(ISNUMBER(J35))),"Заполнить данные",IF(AND(K35=0,H35&gt;0),"Проверить остаток",IF(H35&lt;MAX(I35,S35),"Пополнить",IF(AND(Q35="C",H35&gt;MAX(I35,S35)*2),"Сократить закупку",IF(AND(ISNUMBER(N35),N35&lt;$E$3),"Проверить цену","Оставить"))))))</x:f>
      </x:c>
    </x:row>
    <x:row r="36">
      <x:c r="A36" s="19"/>
      <x:c r="B36" s="25"/>
      <x:c r="C36" s="25"/>
      <x:c r="D36" s="20"/>
      <x:c r="E36" s="20"/>
      <x:c r="F36" s="19"/>
      <x:c r="G36" s="19"/>
      <x:c r="H36" s="19"/>
      <x:c r="I36" s="19"/>
      <x:c r="J36" s="19"/>
      <x:c r="K36" s="21" t="str">
        <x:f>IF(A36="","",MAX(0,F36-G36))</x:f>
      </x:c>
      <x:c r="L36" s="22" t="str">
        <x:f>IF(A36="","",K36*E36)</x:f>
      </x:c>
      <x:c r="M36" s="22" t="str">
        <x:f>IF(A36="","",K36*(E36-D36))</x:f>
      </x:c>
      <x:c r="N36" s="23" t="str">
        <x:f>IF(A36="","",IF(L36=0,"n.a.",M36/L36))</x:f>
      </x:c>
      <x:c r="O36" s="23" t="str">
        <x:f>IF(A36="","",IF(SUM($L$8:$L$207)=0,"n.a.",L36/SUM($L$8:$L$207)))</x:f>
      </x:c>
      <x:c r="P36" s="23" t="str">
        <x:f>IF(A36="","",IF(SUM($L$8:$L$207)=0,"n.a.",SUMIF($L$8:$L$207,"&gt;="&amp;L36,$L$8:$L$207)/SUM($L$8:$L$207)))</x:f>
      </x:c>
      <x:c r="Q36" s="21" t="str">
        <x:f>IF(A36="","",IF(L36=0,"C",IF(P36&lt;=$H$3,"A",IF(P36&lt;=$K$3,"B","C"))))</x:f>
      </x:c>
      <x:c r="R36" s="24" t="str">
        <x:f>IF(A36="","",IF(K36=0,"n.a.",H36/(K36/$B$3)))</x:f>
      </x:c>
      <x:c r="S36" s="21" t="str">
        <x:f>IF(A36="","",ROUNDUP(K36/$B$3*J36,0))</x:f>
      </x:c>
      <x:c r="T36" s="26" t="str">
        <x:f>IF(A36="","",IF(OR(NOT(ISNUMBER(D36)),NOT(ISNUMBER(E36)),NOT(ISNUMBER(F36)),NOT(ISNUMBER(H36)),NOT(ISNUMBER(I36)),NOT(ISNUMBER(J36))),"Заполнить данные",IF(AND(K36=0,H36&gt;0),"Проверить остаток",IF(H36&lt;MAX(I36,S36),"Пополнить",IF(AND(Q36="C",H36&gt;MAX(I36,S36)*2),"Сократить закупку",IF(AND(ISNUMBER(N36),N36&lt;$E$3),"Проверить цену","Оставить"))))))</x:f>
      </x:c>
    </x:row>
    <x:row r="37">
      <x:c r="A37" s="19"/>
      <x:c r="B37" s="25"/>
      <x:c r="C37" s="25"/>
      <x:c r="D37" s="20"/>
      <x:c r="E37" s="20"/>
      <x:c r="F37" s="19"/>
      <x:c r="G37" s="19"/>
      <x:c r="H37" s="19"/>
      <x:c r="I37" s="19"/>
      <x:c r="J37" s="19"/>
      <x:c r="K37" s="21" t="str">
        <x:f>IF(A37="","",MAX(0,F37-G37))</x:f>
      </x:c>
      <x:c r="L37" s="22" t="str">
        <x:f>IF(A37="","",K37*E37)</x:f>
      </x:c>
      <x:c r="M37" s="22" t="str">
        <x:f>IF(A37="","",K37*(E37-D37))</x:f>
      </x:c>
      <x:c r="N37" s="23" t="str">
        <x:f>IF(A37="","",IF(L37=0,"n.a.",M37/L37))</x:f>
      </x:c>
      <x:c r="O37" s="23" t="str">
        <x:f>IF(A37="","",IF(SUM($L$8:$L$207)=0,"n.a.",L37/SUM($L$8:$L$207)))</x:f>
      </x:c>
      <x:c r="P37" s="23" t="str">
        <x:f>IF(A37="","",IF(SUM($L$8:$L$207)=0,"n.a.",SUMIF($L$8:$L$207,"&gt;="&amp;L37,$L$8:$L$207)/SUM($L$8:$L$207)))</x:f>
      </x:c>
      <x:c r="Q37" s="21" t="str">
        <x:f>IF(A37="","",IF(L37=0,"C",IF(P37&lt;=$H$3,"A",IF(P37&lt;=$K$3,"B","C"))))</x:f>
      </x:c>
      <x:c r="R37" s="24" t="str">
        <x:f>IF(A37="","",IF(K37=0,"n.a.",H37/(K37/$B$3)))</x:f>
      </x:c>
      <x:c r="S37" s="21" t="str">
        <x:f>IF(A37="","",ROUNDUP(K37/$B$3*J37,0))</x:f>
      </x:c>
      <x:c r="T37" s="26" t="str">
        <x:f>IF(A37="","",IF(OR(NOT(ISNUMBER(D37)),NOT(ISNUMBER(E37)),NOT(ISNUMBER(F37)),NOT(ISNUMBER(H37)),NOT(ISNUMBER(I37)),NOT(ISNUMBER(J37))),"Заполнить данные",IF(AND(K37=0,H37&gt;0),"Проверить остаток",IF(H37&lt;MAX(I37,S37),"Пополнить",IF(AND(Q37="C",H37&gt;MAX(I37,S37)*2),"Сократить закупку",IF(AND(ISNUMBER(N37),N37&lt;$E$3),"Проверить цену","Оставить"))))))</x:f>
      </x:c>
    </x:row>
    <x:row r="38">
      <x:c r="A38" s="19"/>
      <x:c r="B38" s="25"/>
      <x:c r="C38" s="25"/>
      <x:c r="D38" s="20"/>
      <x:c r="E38" s="20"/>
      <x:c r="F38" s="19"/>
      <x:c r="G38" s="19"/>
      <x:c r="H38" s="19"/>
      <x:c r="I38" s="19"/>
      <x:c r="J38" s="19"/>
      <x:c r="K38" s="21" t="str">
        <x:f>IF(A38="","",MAX(0,F38-G38))</x:f>
      </x:c>
      <x:c r="L38" s="22" t="str">
        <x:f>IF(A38="","",K38*E38)</x:f>
      </x:c>
      <x:c r="M38" s="22" t="str">
        <x:f>IF(A38="","",K38*(E38-D38))</x:f>
      </x:c>
      <x:c r="N38" s="23" t="str">
        <x:f>IF(A38="","",IF(L38=0,"n.a.",M38/L38))</x:f>
      </x:c>
      <x:c r="O38" s="23" t="str">
        <x:f>IF(A38="","",IF(SUM($L$8:$L$207)=0,"n.a.",L38/SUM($L$8:$L$207)))</x:f>
      </x:c>
      <x:c r="P38" s="23" t="str">
        <x:f>IF(A38="","",IF(SUM($L$8:$L$207)=0,"n.a.",SUMIF($L$8:$L$207,"&gt;="&amp;L38,$L$8:$L$207)/SUM($L$8:$L$207)))</x:f>
      </x:c>
      <x:c r="Q38" s="21" t="str">
        <x:f>IF(A38="","",IF(L38=0,"C",IF(P38&lt;=$H$3,"A",IF(P38&lt;=$K$3,"B","C"))))</x:f>
      </x:c>
      <x:c r="R38" s="24" t="str">
        <x:f>IF(A38="","",IF(K38=0,"n.a.",H38/(K38/$B$3)))</x:f>
      </x:c>
      <x:c r="S38" s="21" t="str">
        <x:f>IF(A38="","",ROUNDUP(K38/$B$3*J38,0))</x:f>
      </x:c>
      <x:c r="T38" s="26" t="str">
        <x:f>IF(A38="","",IF(OR(NOT(ISNUMBER(D38)),NOT(ISNUMBER(E38)),NOT(ISNUMBER(F38)),NOT(ISNUMBER(H38)),NOT(ISNUMBER(I38)),NOT(ISNUMBER(J38))),"Заполнить данные",IF(AND(K38=0,H38&gt;0),"Проверить остаток",IF(H38&lt;MAX(I38,S38),"Пополнить",IF(AND(Q38="C",H38&gt;MAX(I38,S38)*2),"Сократить закупку",IF(AND(ISNUMBER(N38),N38&lt;$E$3),"Проверить цену","Оставить"))))))</x:f>
      </x:c>
    </x:row>
    <x:row r="39">
      <x:c r="A39" s="19"/>
      <x:c r="B39" s="25"/>
      <x:c r="C39" s="25"/>
      <x:c r="D39" s="20"/>
      <x:c r="E39" s="20"/>
      <x:c r="F39" s="19"/>
      <x:c r="G39" s="19"/>
      <x:c r="H39" s="19"/>
      <x:c r="I39" s="19"/>
      <x:c r="J39" s="19"/>
      <x:c r="K39" s="21" t="str">
        <x:f>IF(A39="","",MAX(0,F39-G39))</x:f>
      </x:c>
      <x:c r="L39" s="22" t="str">
        <x:f>IF(A39="","",K39*E39)</x:f>
      </x:c>
      <x:c r="M39" s="22" t="str">
        <x:f>IF(A39="","",K39*(E39-D39))</x:f>
      </x:c>
      <x:c r="N39" s="23" t="str">
        <x:f>IF(A39="","",IF(L39=0,"n.a.",M39/L39))</x:f>
      </x:c>
      <x:c r="O39" s="23" t="str">
        <x:f>IF(A39="","",IF(SUM($L$8:$L$207)=0,"n.a.",L39/SUM($L$8:$L$207)))</x:f>
      </x:c>
      <x:c r="P39" s="23" t="str">
        <x:f>IF(A39="","",IF(SUM($L$8:$L$207)=0,"n.a.",SUMIF($L$8:$L$207,"&gt;="&amp;L39,$L$8:$L$207)/SUM($L$8:$L$207)))</x:f>
      </x:c>
      <x:c r="Q39" s="21" t="str">
        <x:f>IF(A39="","",IF(L39=0,"C",IF(P39&lt;=$H$3,"A",IF(P39&lt;=$K$3,"B","C"))))</x:f>
      </x:c>
      <x:c r="R39" s="24" t="str">
        <x:f>IF(A39="","",IF(K39=0,"n.a.",H39/(K39/$B$3)))</x:f>
      </x:c>
      <x:c r="S39" s="21" t="str">
        <x:f>IF(A39="","",ROUNDUP(K39/$B$3*J39,0))</x:f>
      </x:c>
      <x:c r="T39" s="26" t="str">
        <x:f>IF(A39="","",IF(OR(NOT(ISNUMBER(D39)),NOT(ISNUMBER(E39)),NOT(ISNUMBER(F39)),NOT(ISNUMBER(H39)),NOT(ISNUMBER(I39)),NOT(ISNUMBER(J39))),"Заполнить данные",IF(AND(K39=0,H39&gt;0),"Проверить остаток",IF(H39&lt;MAX(I39,S39),"Пополнить",IF(AND(Q39="C",H39&gt;MAX(I39,S39)*2),"Сократить закупку",IF(AND(ISNUMBER(N39),N39&lt;$E$3),"Проверить цену","Оставить"))))))</x:f>
      </x:c>
    </x:row>
    <x:row r="40">
      <x:c r="A40" s="19"/>
      <x:c r="B40" s="25"/>
      <x:c r="C40" s="25"/>
      <x:c r="D40" s="20"/>
      <x:c r="E40" s="20"/>
      <x:c r="F40" s="19"/>
      <x:c r="G40" s="19"/>
      <x:c r="H40" s="19"/>
      <x:c r="I40" s="19"/>
      <x:c r="J40" s="19"/>
      <x:c r="K40" s="21" t="str">
        <x:f>IF(A40="","",MAX(0,F40-G40))</x:f>
      </x:c>
      <x:c r="L40" s="22" t="str">
        <x:f>IF(A40="","",K40*E40)</x:f>
      </x:c>
      <x:c r="M40" s="22" t="str">
        <x:f>IF(A40="","",K40*(E40-D40))</x:f>
      </x:c>
      <x:c r="N40" s="23" t="str">
        <x:f>IF(A40="","",IF(L40=0,"n.a.",M40/L40))</x:f>
      </x:c>
      <x:c r="O40" s="23" t="str">
        <x:f>IF(A40="","",IF(SUM($L$8:$L$207)=0,"n.a.",L40/SUM($L$8:$L$207)))</x:f>
      </x:c>
      <x:c r="P40" s="23" t="str">
        <x:f>IF(A40="","",IF(SUM($L$8:$L$207)=0,"n.a.",SUMIF($L$8:$L$207,"&gt;="&amp;L40,$L$8:$L$207)/SUM($L$8:$L$207)))</x:f>
      </x:c>
      <x:c r="Q40" s="21" t="str">
        <x:f>IF(A40="","",IF(L40=0,"C",IF(P40&lt;=$H$3,"A",IF(P40&lt;=$K$3,"B","C"))))</x:f>
      </x:c>
      <x:c r="R40" s="24" t="str">
        <x:f>IF(A40="","",IF(K40=0,"n.a.",H40/(K40/$B$3)))</x:f>
      </x:c>
      <x:c r="S40" s="21" t="str">
        <x:f>IF(A40="","",ROUNDUP(K40/$B$3*J40,0))</x:f>
      </x:c>
      <x:c r="T40" s="26" t="str">
        <x:f>IF(A40="","",IF(OR(NOT(ISNUMBER(D40)),NOT(ISNUMBER(E40)),NOT(ISNUMBER(F40)),NOT(ISNUMBER(H40)),NOT(ISNUMBER(I40)),NOT(ISNUMBER(J40))),"Заполнить данные",IF(AND(K40=0,H40&gt;0),"Проверить остаток",IF(H40&lt;MAX(I40,S40),"Пополнить",IF(AND(Q40="C",H40&gt;MAX(I40,S40)*2),"Сократить закупку",IF(AND(ISNUMBER(N40),N40&lt;$E$3),"Проверить цену","Оставить"))))))</x:f>
      </x:c>
    </x:row>
    <x:row r="41">
      <x:c r="A41" s="19"/>
      <x:c r="B41" s="25"/>
      <x:c r="C41" s="25"/>
      <x:c r="D41" s="20"/>
      <x:c r="E41" s="20"/>
      <x:c r="F41" s="19"/>
      <x:c r="G41" s="19"/>
      <x:c r="H41" s="19"/>
      <x:c r="I41" s="19"/>
      <x:c r="J41" s="19"/>
      <x:c r="K41" s="21" t="str">
        <x:f>IF(A41="","",MAX(0,F41-G41))</x:f>
      </x:c>
      <x:c r="L41" s="22" t="str">
        <x:f>IF(A41="","",K41*E41)</x:f>
      </x:c>
      <x:c r="M41" s="22" t="str">
        <x:f>IF(A41="","",K41*(E41-D41))</x:f>
      </x:c>
      <x:c r="N41" s="23" t="str">
        <x:f>IF(A41="","",IF(L41=0,"n.a.",M41/L41))</x:f>
      </x:c>
      <x:c r="O41" s="23" t="str">
        <x:f>IF(A41="","",IF(SUM($L$8:$L$207)=0,"n.a.",L41/SUM($L$8:$L$207)))</x:f>
      </x:c>
      <x:c r="P41" s="23" t="str">
        <x:f>IF(A41="","",IF(SUM($L$8:$L$207)=0,"n.a.",SUMIF($L$8:$L$207,"&gt;="&amp;L41,$L$8:$L$207)/SUM($L$8:$L$207)))</x:f>
      </x:c>
      <x:c r="Q41" s="21" t="str">
        <x:f>IF(A41="","",IF(L41=0,"C",IF(P41&lt;=$H$3,"A",IF(P41&lt;=$K$3,"B","C"))))</x:f>
      </x:c>
      <x:c r="R41" s="24" t="str">
        <x:f>IF(A41="","",IF(K41=0,"n.a.",H41/(K41/$B$3)))</x:f>
      </x:c>
      <x:c r="S41" s="21" t="str">
        <x:f>IF(A41="","",ROUNDUP(K41/$B$3*J41,0))</x:f>
      </x:c>
      <x:c r="T41" s="26" t="str">
        <x:f>IF(A41="","",IF(OR(NOT(ISNUMBER(D41)),NOT(ISNUMBER(E41)),NOT(ISNUMBER(F41)),NOT(ISNUMBER(H41)),NOT(ISNUMBER(I41)),NOT(ISNUMBER(J41))),"Заполнить данные",IF(AND(K41=0,H41&gt;0),"Проверить остаток",IF(H41&lt;MAX(I41,S41),"Пополнить",IF(AND(Q41="C",H41&gt;MAX(I41,S41)*2),"Сократить закупку",IF(AND(ISNUMBER(N41),N41&lt;$E$3),"Проверить цену","Оставить"))))))</x:f>
      </x:c>
    </x:row>
    <x:row r="42">
      <x:c r="A42" s="19"/>
      <x:c r="B42" s="25"/>
      <x:c r="C42" s="25"/>
      <x:c r="D42" s="20"/>
      <x:c r="E42" s="20"/>
      <x:c r="F42" s="19"/>
      <x:c r="G42" s="19"/>
      <x:c r="H42" s="19"/>
      <x:c r="I42" s="19"/>
      <x:c r="J42" s="19"/>
      <x:c r="K42" s="21" t="str">
        <x:f>IF(A42="","",MAX(0,F42-G42))</x:f>
      </x:c>
      <x:c r="L42" s="22" t="str">
        <x:f>IF(A42="","",K42*E42)</x:f>
      </x:c>
      <x:c r="M42" s="22" t="str">
        <x:f>IF(A42="","",K42*(E42-D42))</x:f>
      </x:c>
      <x:c r="N42" s="23" t="str">
        <x:f>IF(A42="","",IF(L42=0,"n.a.",M42/L42))</x:f>
      </x:c>
      <x:c r="O42" s="23" t="str">
        <x:f>IF(A42="","",IF(SUM($L$8:$L$207)=0,"n.a.",L42/SUM($L$8:$L$207)))</x:f>
      </x:c>
      <x:c r="P42" s="23" t="str">
        <x:f>IF(A42="","",IF(SUM($L$8:$L$207)=0,"n.a.",SUMIF($L$8:$L$207,"&gt;="&amp;L42,$L$8:$L$207)/SUM($L$8:$L$207)))</x:f>
      </x:c>
      <x:c r="Q42" s="21" t="str">
        <x:f>IF(A42="","",IF(L42=0,"C",IF(P42&lt;=$H$3,"A",IF(P42&lt;=$K$3,"B","C"))))</x:f>
      </x:c>
      <x:c r="R42" s="24" t="str">
        <x:f>IF(A42="","",IF(K42=0,"n.a.",H42/(K42/$B$3)))</x:f>
      </x:c>
      <x:c r="S42" s="21" t="str">
        <x:f>IF(A42="","",ROUNDUP(K42/$B$3*J42,0))</x:f>
      </x:c>
      <x:c r="T42" s="26" t="str">
        <x:f>IF(A42="","",IF(OR(NOT(ISNUMBER(D42)),NOT(ISNUMBER(E42)),NOT(ISNUMBER(F42)),NOT(ISNUMBER(H42)),NOT(ISNUMBER(I42)),NOT(ISNUMBER(J42))),"Заполнить данные",IF(AND(K42=0,H42&gt;0),"Проверить остаток",IF(H42&lt;MAX(I42,S42),"Пополнить",IF(AND(Q42="C",H42&gt;MAX(I42,S42)*2),"Сократить закупку",IF(AND(ISNUMBER(N42),N42&lt;$E$3),"Проверить цену","Оставить"))))))</x:f>
      </x:c>
    </x:row>
    <x:row r="43">
      <x:c r="A43" s="19"/>
      <x:c r="B43" s="25"/>
      <x:c r="C43" s="25"/>
      <x:c r="D43" s="20"/>
      <x:c r="E43" s="20"/>
      <x:c r="F43" s="19"/>
      <x:c r="G43" s="19"/>
      <x:c r="H43" s="19"/>
      <x:c r="I43" s="19"/>
      <x:c r="J43" s="19"/>
      <x:c r="K43" s="21" t="str">
        <x:f>IF(A43="","",MAX(0,F43-G43))</x:f>
      </x:c>
      <x:c r="L43" s="22" t="str">
        <x:f>IF(A43="","",K43*E43)</x:f>
      </x:c>
      <x:c r="M43" s="22" t="str">
        <x:f>IF(A43="","",K43*(E43-D43))</x:f>
      </x:c>
      <x:c r="N43" s="23" t="str">
        <x:f>IF(A43="","",IF(L43=0,"n.a.",M43/L43))</x:f>
      </x:c>
      <x:c r="O43" s="23" t="str">
        <x:f>IF(A43="","",IF(SUM($L$8:$L$207)=0,"n.a.",L43/SUM($L$8:$L$207)))</x:f>
      </x:c>
      <x:c r="P43" s="23" t="str">
        <x:f>IF(A43="","",IF(SUM($L$8:$L$207)=0,"n.a.",SUMIF($L$8:$L$207,"&gt;="&amp;L43,$L$8:$L$207)/SUM($L$8:$L$207)))</x:f>
      </x:c>
      <x:c r="Q43" s="21" t="str">
        <x:f>IF(A43="","",IF(L43=0,"C",IF(P43&lt;=$H$3,"A",IF(P43&lt;=$K$3,"B","C"))))</x:f>
      </x:c>
      <x:c r="R43" s="24" t="str">
        <x:f>IF(A43="","",IF(K43=0,"n.a.",H43/(K43/$B$3)))</x:f>
      </x:c>
      <x:c r="S43" s="21" t="str">
        <x:f>IF(A43="","",ROUNDUP(K43/$B$3*J43,0))</x:f>
      </x:c>
      <x:c r="T43" s="26" t="str">
        <x:f>IF(A43="","",IF(OR(NOT(ISNUMBER(D43)),NOT(ISNUMBER(E43)),NOT(ISNUMBER(F43)),NOT(ISNUMBER(H43)),NOT(ISNUMBER(I43)),NOT(ISNUMBER(J43))),"Заполнить данные",IF(AND(K43=0,H43&gt;0),"Проверить остаток",IF(H43&lt;MAX(I43,S43),"Пополнить",IF(AND(Q43="C",H43&gt;MAX(I43,S43)*2),"Сократить закупку",IF(AND(ISNUMBER(N43),N43&lt;$E$3),"Проверить цену","Оставить"))))))</x:f>
      </x:c>
    </x:row>
    <x:row r="44">
      <x:c r="A44" s="19"/>
      <x:c r="B44" s="25"/>
      <x:c r="C44" s="25"/>
      <x:c r="D44" s="20"/>
      <x:c r="E44" s="20"/>
      <x:c r="F44" s="19"/>
      <x:c r="G44" s="19"/>
      <x:c r="H44" s="19"/>
      <x:c r="I44" s="19"/>
      <x:c r="J44" s="19"/>
      <x:c r="K44" s="21" t="str">
        <x:f>IF(A44="","",MAX(0,F44-G44))</x:f>
      </x:c>
      <x:c r="L44" s="22" t="str">
        <x:f>IF(A44="","",K44*E44)</x:f>
      </x:c>
      <x:c r="M44" s="22" t="str">
        <x:f>IF(A44="","",K44*(E44-D44))</x:f>
      </x:c>
      <x:c r="N44" s="23" t="str">
        <x:f>IF(A44="","",IF(L44=0,"n.a.",M44/L44))</x:f>
      </x:c>
      <x:c r="O44" s="23" t="str">
        <x:f>IF(A44="","",IF(SUM($L$8:$L$207)=0,"n.a.",L44/SUM($L$8:$L$207)))</x:f>
      </x:c>
      <x:c r="P44" s="23" t="str">
        <x:f>IF(A44="","",IF(SUM($L$8:$L$207)=0,"n.a.",SUMIF($L$8:$L$207,"&gt;="&amp;L44,$L$8:$L$207)/SUM($L$8:$L$207)))</x:f>
      </x:c>
      <x:c r="Q44" s="21" t="str">
        <x:f>IF(A44="","",IF(L44=0,"C",IF(P44&lt;=$H$3,"A",IF(P44&lt;=$K$3,"B","C"))))</x:f>
      </x:c>
      <x:c r="R44" s="24" t="str">
        <x:f>IF(A44="","",IF(K44=0,"n.a.",H44/(K44/$B$3)))</x:f>
      </x:c>
      <x:c r="S44" s="21" t="str">
        <x:f>IF(A44="","",ROUNDUP(K44/$B$3*J44,0))</x:f>
      </x:c>
      <x:c r="T44" s="26" t="str">
        <x:f>IF(A44="","",IF(OR(NOT(ISNUMBER(D44)),NOT(ISNUMBER(E44)),NOT(ISNUMBER(F44)),NOT(ISNUMBER(H44)),NOT(ISNUMBER(I44)),NOT(ISNUMBER(J44))),"Заполнить данные",IF(AND(K44=0,H44&gt;0),"Проверить остаток",IF(H44&lt;MAX(I44,S44),"Пополнить",IF(AND(Q44="C",H44&gt;MAX(I44,S44)*2),"Сократить закупку",IF(AND(ISNUMBER(N44),N44&lt;$E$3),"Проверить цену","Оставить"))))))</x:f>
      </x:c>
    </x:row>
    <x:row r="45">
      <x:c r="A45" s="19"/>
      <x:c r="B45" s="25"/>
      <x:c r="C45" s="25"/>
      <x:c r="D45" s="20"/>
      <x:c r="E45" s="20"/>
      <x:c r="F45" s="19"/>
      <x:c r="G45" s="19"/>
      <x:c r="H45" s="19"/>
      <x:c r="I45" s="19"/>
      <x:c r="J45" s="19"/>
      <x:c r="K45" s="21" t="str">
        <x:f>IF(A45="","",MAX(0,F45-G45))</x:f>
      </x:c>
      <x:c r="L45" s="22" t="str">
        <x:f>IF(A45="","",K45*E45)</x:f>
      </x:c>
      <x:c r="M45" s="22" t="str">
        <x:f>IF(A45="","",K45*(E45-D45))</x:f>
      </x:c>
      <x:c r="N45" s="23" t="str">
        <x:f>IF(A45="","",IF(L45=0,"n.a.",M45/L45))</x:f>
      </x:c>
      <x:c r="O45" s="23" t="str">
        <x:f>IF(A45="","",IF(SUM($L$8:$L$207)=0,"n.a.",L45/SUM($L$8:$L$207)))</x:f>
      </x:c>
      <x:c r="P45" s="23" t="str">
        <x:f>IF(A45="","",IF(SUM($L$8:$L$207)=0,"n.a.",SUMIF($L$8:$L$207,"&gt;="&amp;L45,$L$8:$L$207)/SUM($L$8:$L$207)))</x:f>
      </x:c>
      <x:c r="Q45" s="21" t="str">
        <x:f>IF(A45="","",IF(L45=0,"C",IF(P45&lt;=$H$3,"A",IF(P45&lt;=$K$3,"B","C"))))</x:f>
      </x:c>
      <x:c r="R45" s="24" t="str">
        <x:f>IF(A45="","",IF(K45=0,"n.a.",H45/(K45/$B$3)))</x:f>
      </x:c>
      <x:c r="S45" s="21" t="str">
        <x:f>IF(A45="","",ROUNDUP(K45/$B$3*J45,0))</x:f>
      </x:c>
      <x:c r="T45" s="26" t="str">
        <x:f>IF(A45="","",IF(OR(NOT(ISNUMBER(D45)),NOT(ISNUMBER(E45)),NOT(ISNUMBER(F45)),NOT(ISNUMBER(H45)),NOT(ISNUMBER(I45)),NOT(ISNUMBER(J45))),"Заполнить данные",IF(AND(K45=0,H45&gt;0),"Проверить остаток",IF(H45&lt;MAX(I45,S45),"Пополнить",IF(AND(Q45="C",H45&gt;MAX(I45,S45)*2),"Сократить закупку",IF(AND(ISNUMBER(N45),N45&lt;$E$3),"Проверить цену","Оставить"))))))</x:f>
      </x:c>
    </x:row>
    <x:row r="46">
      <x:c r="A46" s="19"/>
      <x:c r="B46" s="25"/>
      <x:c r="C46" s="25"/>
      <x:c r="D46" s="20"/>
      <x:c r="E46" s="20"/>
      <x:c r="F46" s="19"/>
      <x:c r="G46" s="19"/>
      <x:c r="H46" s="19"/>
      <x:c r="I46" s="19"/>
      <x:c r="J46" s="19"/>
      <x:c r="K46" s="21" t="str">
        <x:f>IF(A46="","",MAX(0,F46-G46))</x:f>
      </x:c>
      <x:c r="L46" s="22" t="str">
        <x:f>IF(A46="","",K46*E46)</x:f>
      </x:c>
      <x:c r="M46" s="22" t="str">
        <x:f>IF(A46="","",K46*(E46-D46))</x:f>
      </x:c>
      <x:c r="N46" s="23" t="str">
        <x:f>IF(A46="","",IF(L46=0,"n.a.",M46/L46))</x:f>
      </x:c>
      <x:c r="O46" s="23" t="str">
        <x:f>IF(A46="","",IF(SUM($L$8:$L$207)=0,"n.a.",L46/SUM($L$8:$L$207)))</x:f>
      </x:c>
      <x:c r="P46" s="23" t="str">
        <x:f>IF(A46="","",IF(SUM($L$8:$L$207)=0,"n.a.",SUMIF($L$8:$L$207,"&gt;="&amp;L46,$L$8:$L$207)/SUM($L$8:$L$207)))</x:f>
      </x:c>
      <x:c r="Q46" s="21" t="str">
        <x:f>IF(A46="","",IF(L46=0,"C",IF(P46&lt;=$H$3,"A",IF(P46&lt;=$K$3,"B","C"))))</x:f>
      </x:c>
      <x:c r="R46" s="24" t="str">
        <x:f>IF(A46="","",IF(K46=0,"n.a.",H46/(K46/$B$3)))</x:f>
      </x:c>
      <x:c r="S46" s="21" t="str">
        <x:f>IF(A46="","",ROUNDUP(K46/$B$3*J46,0))</x:f>
      </x:c>
      <x:c r="T46" s="26" t="str">
        <x:f>IF(A46="","",IF(OR(NOT(ISNUMBER(D46)),NOT(ISNUMBER(E46)),NOT(ISNUMBER(F46)),NOT(ISNUMBER(H46)),NOT(ISNUMBER(I46)),NOT(ISNUMBER(J46))),"Заполнить данные",IF(AND(K46=0,H46&gt;0),"Проверить остаток",IF(H46&lt;MAX(I46,S46),"Пополнить",IF(AND(Q46="C",H46&gt;MAX(I46,S46)*2),"Сократить закупку",IF(AND(ISNUMBER(N46),N46&lt;$E$3),"Проверить цену","Оставить"))))))</x:f>
      </x:c>
    </x:row>
    <x:row r="47">
      <x:c r="A47" s="19"/>
      <x:c r="B47" s="25"/>
      <x:c r="C47" s="25"/>
      <x:c r="D47" s="20"/>
      <x:c r="E47" s="20"/>
      <x:c r="F47" s="19"/>
      <x:c r="G47" s="19"/>
      <x:c r="H47" s="19"/>
      <x:c r="I47" s="19"/>
      <x:c r="J47" s="19"/>
      <x:c r="K47" s="21" t="str">
        <x:f>IF(A47="","",MAX(0,F47-G47))</x:f>
      </x:c>
      <x:c r="L47" s="22" t="str">
        <x:f>IF(A47="","",K47*E47)</x:f>
      </x:c>
      <x:c r="M47" s="22" t="str">
        <x:f>IF(A47="","",K47*(E47-D47))</x:f>
      </x:c>
      <x:c r="N47" s="23" t="str">
        <x:f>IF(A47="","",IF(L47=0,"n.a.",M47/L47))</x:f>
      </x:c>
      <x:c r="O47" s="23" t="str">
        <x:f>IF(A47="","",IF(SUM($L$8:$L$207)=0,"n.a.",L47/SUM($L$8:$L$207)))</x:f>
      </x:c>
      <x:c r="P47" s="23" t="str">
        <x:f>IF(A47="","",IF(SUM($L$8:$L$207)=0,"n.a.",SUMIF($L$8:$L$207,"&gt;="&amp;L47,$L$8:$L$207)/SUM($L$8:$L$207)))</x:f>
      </x:c>
      <x:c r="Q47" s="21" t="str">
        <x:f>IF(A47="","",IF(L47=0,"C",IF(P47&lt;=$H$3,"A",IF(P47&lt;=$K$3,"B","C"))))</x:f>
      </x:c>
      <x:c r="R47" s="24" t="str">
        <x:f>IF(A47="","",IF(K47=0,"n.a.",H47/(K47/$B$3)))</x:f>
      </x:c>
      <x:c r="S47" s="21" t="str">
        <x:f>IF(A47="","",ROUNDUP(K47/$B$3*J47,0))</x:f>
      </x:c>
      <x:c r="T47" s="26" t="str">
        <x:f>IF(A47="","",IF(OR(NOT(ISNUMBER(D47)),NOT(ISNUMBER(E47)),NOT(ISNUMBER(F47)),NOT(ISNUMBER(H47)),NOT(ISNUMBER(I47)),NOT(ISNUMBER(J47))),"Заполнить данные",IF(AND(K47=0,H47&gt;0),"Проверить остаток",IF(H47&lt;MAX(I47,S47),"Пополнить",IF(AND(Q47="C",H47&gt;MAX(I47,S47)*2),"Сократить закупку",IF(AND(ISNUMBER(N47),N47&lt;$E$3),"Проверить цену","Оставить"))))))</x:f>
      </x:c>
    </x:row>
    <x:row r="48">
      <x:c r="A48" s="19"/>
      <x:c r="B48" s="25"/>
      <x:c r="C48" s="25"/>
      <x:c r="D48" s="20"/>
      <x:c r="E48" s="20"/>
      <x:c r="F48" s="19"/>
      <x:c r="G48" s="19"/>
      <x:c r="H48" s="19"/>
      <x:c r="I48" s="19"/>
      <x:c r="J48" s="19"/>
      <x:c r="K48" s="21" t="str">
        <x:f>IF(A48="","",MAX(0,F48-G48))</x:f>
      </x:c>
      <x:c r="L48" s="22" t="str">
        <x:f>IF(A48="","",K48*E48)</x:f>
      </x:c>
      <x:c r="M48" s="22" t="str">
        <x:f>IF(A48="","",K48*(E48-D48))</x:f>
      </x:c>
      <x:c r="N48" s="23" t="str">
        <x:f>IF(A48="","",IF(L48=0,"n.a.",M48/L48))</x:f>
      </x:c>
      <x:c r="O48" s="23" t="str">
        <x:f>IF(A48="","",IF(SUM($L$8:$L$207)=0,"n.a.",L48/SUM($L$8:$L$207)))</x:f>
      </x:c>
      <x:c r="P48" s="23" t="str">
        <x:f>IF(A48="","",IF(SUM($L$8:$L$207)=0,"n.a.",SUMIF($L$8:$L$207,"&gt;="&amp;L48,$L$8:$L$207)/SUM($L$8:$L$207)))</x:f>
      </x:c>
      <x:c r="Q48" s="21" t="str">
        <x:f>IF(A48="","",IF(L48=0,"C",IF(P48&lt;=$H$3,"A",IF(P48&lt;=$K$3,"B","C"))))</x:f>
      </x:c>
      <x:c r="R48" s="24" t="str">
        <x:f>IF(A48="","",IF(K48=0,"n.a.",H48/(K48/$B$3)))</x:f>
      </x:c>
      <x:c r="S48" s="21" t="str">
        <x:f>IF(A48="","",ROUNDUP(K48/$B$3*J48,0))</x:f>
      </x:c>
      <x:c r="T48" s="26" t="str">
        <x:f>IF(A48="","",IF(OR(NOT(ISNUMBER(D48)),NOT(ISNUMBER(E48)),NOT(ISNUMBER(F48)),NOT(ISNUMBER(H48)),NOT(ISNUMBER(I48)),NOT(ISNUMBER(J48))),"Заполнить данные",IF(AND(K48=0,H48&gt;0),"Проверить остаток",IF(H48&lt;MAX(I48,S48),"Пополнить",IF(AND(Q48="C",H48&gt;MAX(I48,S48)*2),"Сократить закупку",IF(AND(ISNUMBER(N48),N48&lt;$E$3),"Проверить цену","Оставить"))))))</x:f>
      </x:c>
    </x:row>
    <x:row r="49">
      <x:c r="A49" s="19"/>
      <x:c r="B49" s="25"/>
      <x:c r="C49" s="25"/>
      <x:c r="D49" s="20"/>
      <x:c r="E49" s="20"/>
      <x:c r="F49" s="19"/>
      <x:c r="G49" s="19"/>
      <x:c r="H49" s="19"/>
      <x:c r="I49" s="19"/>
      <x:c r="J49" s="19"/>
      <x:c r="K49" s="21" t="str">
        <x:f>IF(A49="","",MAX(0,F49-G49))</x:f>
      </x:c>
      <x:c r="L49" s="22" t="str">
        <x:f>IF(A49="","",K49*E49)</x:f>
      </x:c>
      <x:c r="M49" s="22" t="str">
        <x:f>IF(A49="","",K49*(E49-D49))</x:f>
      </x:c>
      <x:c r="N49" s="23" t="str">
        <x:f>IF(A49="","",IF(L49=0,"n.a.",M49/L49))</x:f>
      </x:c>
      <x:c r="O49" s="23" t="str">
        <x:f>IF(A49="","",IF(SUM($L$8:$L$207)=0,"n.a.",L49/SUM($L$8:$L$207)))</x:f>
      </x:c>
      <x:c r="P49" s="23" t="str">
        <x:f>IF(A49="","",IF(SUM($L$8:$L$207)=0,"n.a.",SUMIF($L$8:$L$207,"&gt;="&amp;L49,$L$8:$L$207)/SUM($L$8:$L$207)))</x:f>
      </x:c>
      <x:c r="Q49" s="21" t="str">
        <x:f>IF(A49="","",IF(L49=0,"C",IF(P49&lt;=$H$3,"A",IF(P49&lt;=$K$3,"B","C"))))</x:f>
      </x:c>
      <x:c r="R49" s="24" t="str">
        <x:f>IF(A49="","",IF(K49=0,"n.a.",H49/(K49/$B$3)))</x:f>
      </x:c>
      <x:c r="S49" s="21" t="str">
        <x:f>IF(A49="","",ROUNDUP(K49/$B$3*J49,0))</x:f>
      </x:c>
      <x:c r="T49" s="26" t="str">
        <x:f>IF(A49="","",IF(OR(NOT(ISNUMBER(D49)),NOT(ISNUMBER(E49)),NOT(ISNUMBER(F49)),NOT(ISNUMBER(H49)),NOT(ISNUMBER(I49)),NOT(ISNUMBER(J49))),"Заполнить данные",IF(AND(K49=0,H49&gt;0),"Проверить остаток",IF(H49&lt;MAX(I49,S49),"Пополнить",IF(AND(Q49="C",H49&gt;MAX(I49,S49)*2),"Сократить закупку",IF(AND(ISNUMBER(N49),N49&lt;$E$3),"Проверить цену","Оставить"))))))</x:f>
      </x:c>
    </x:row>
    <x:row r="50">
      <x:c r="A50" s="19"/>
      <x:c r="B50" s="25"/>
      <x:c r="C50" s="25"/>
      <x:c r="D50" s="20"/>
      <x:c r="E50" s="20"/>
      <x:c r="F50" s="19"/>
      <x:c r="G50" s="19"/>
      <x:c r="H50" s="19"/>
      <x:c r="I50" s="19"/>
      <x:c r="J50" s="19"/>
      <x:c r="K50" s="21" t="str">
        <x:f>IF(A50="","",MAX(0,F50-G50))</x:f>
      </x:c>
      <x:c r="L50" s="22" t="str">
        <x:f>IF(A50="","",K50*E50)</x:f>
      </x:c>
      <x:c r="M50" s="22" t="str">
        <x:f>IF(A50="","",K50*(E50-D50))</x:f>
      </x:c>
      <x:c r="N50" s="23" t="str">
        <x:f>IF(A50="","",IF(L50=0,"n.a.",M50/L50))</x:f>
      </x:c>
      <x:c r="O50" s="23" t="str">
        <x:f>IF(A50="","",IF(SUM($L$8:$L$207)=0,"n.a.",L50/SUM($L$8:$L$207)))</x:f>
      </x:c>
      <x:c r="P50" s="23" t="str">
        <x:f>IF(A50="","",IF(SUM($L$8:$L$207)=0,"n.a.",SUMIF($L$8:$L$207,"&gt;="&amp;L50,$L$8:$L$207)/SUM($L$8:$L$207)))</x:f>
      </x:c>
      <x:c r="Q50" s="21" t="str">
        <x:f>IF(A50="","",IF(L50=0,"C",IF(P50&lt;=$H$3,"A",IF(P50&lt;=$K$3,"B","C"))))</x:f>
      </x:c>
      <x:c r="R50" s="24" t="str">
        <x:f>IF(A50="","",IF(K50=0,"n.a.",H50/(K50/$B$3)))</x:f>
      </x:c>
      <x:c r="S50" s="21" t="str">
        <x:f>IF(A50="","",ROUNDUP(K50/$B$3*J50,0))</x:f>
      </x:c>
      <x:c r="T50" s="26" t="str">
        <x:f>IF(A50="","",IF(OR(NOT(ISNUMBER(D50)),NOT(ISNUMBER(E50)),NOT(ISNUMBER(F50)),NOT(ISNUMBER(H50)),NOT(ISNUMBER(I50)),NOT(ISNUMBER(J50))),"Заполнить данные",IF(AND(K50=0,H50&gt;0),"Проверить остаток",IF(H50&lt;MAX(I50,S50),"Пополнить",IF(AND(Q50="C",H50&gt;MAX(I50,S50)*2),"Сократить закупку",IF(AND(ISNUMBER(N50),N50&lt;$E$3),"Проверить цену","Оставить"))))))</x:f>
      </x:c>
    </x:row>
    <x:row r="51">
      <x:c r="A51" s="19"/>
      <x:c r="B51" s="25"/>
      <x:c r="C51" s="25"/>
      <x:c r="D51" s="20"/>
      <x:c r="E51" s="20"/>
      <x:c r="F51" s="19"/>
      <x:c r="G51" s="19"/>
      <x:c r="H51" s="19"/>
      <x:c r="I51" s="19"/>
      <x:c r="J51" s="19"/>
      <x:c r="K51" s="21" t="str">
        <x:f>IF(A51="","",MAX(0,F51-G51))</x:f>
      </x:c>
      <x:c r="L51" s="22" t="str">
        <x:f>IF(A51="","",K51*E51)</x:f>
      </x:c>
      <x:c r="M51" s="22" t="str">
        <x:f>IF(A51="","",K51*(E51-D51))</x:f>
      </x:c>
      <x:c r="N51" s="23" t="str">
        <x:f>IF(A51="","",IF(L51=0,"n.a.",M51/L51))</x:f>
      </x:c>
      <x:c r="O51" s="23" t="str">
        <x:f>IF(A51="","",IF(SUM($L$8:$L$207)=0,"n.a.",L51/SUM($L$8:$L$207)))</x:f>
      </x:c>
      <x:c r="P51" s="23" t="str">
        <x:f>IF(A51="","",IF(SUM($L$8:$L$207)=0,"n.a.",SUMIF($L$8:$L$207,"&gt;="&amp;L51,$L$8:$L$207)/SUM($L$8:$L$207)))</x:f>
      </x:c>
      <x:c r="Q51" s="21" t="str">
        <x:f>IF(A51="","",IF(L51=0,"C",IF(P51&lt;=$H$3,"A",IF(P51&lt;=$K$3,"B","C"))))</x:f>
      </x:c>
      <x:c r="R51" s="24" t="str">
        <x:f>IF(A51="","",IF(K51=0,"n.a.",H51/(K51/$B$3)))</x:f>
      </x:c>
      <x:c r="S51" s="21" t="str">
        <x:f>IF(A51="","",ROUNDUP(K51/$B$3*J51,0))</x:f>
      </x:c>
      <x:c r="T51" s="26" t="str">
        <x:f>IF(A51="","",IF(OR(NOT(ISNUMBER(D51)),NOT(ISNUMBER(E51)),NOT(ISNUMBER(F51)),NOT(ISNUMBER(H51)),NOT(ISNUMBER(I51)),NOT(ISNUMBER(J51))),"Заполнить данные",IF(AND(K51=0,H51&gt;0),"Проверить остаток",IF(H51&lt;MAX(I51,S51),"Пополнить",IF(AND(Q51="C",H51&gt;MAX(I51,S51)*2),"Сократить закупку",IF(AND(ISNUMBER(N51),N51&lt;$E$3),"Проверить цену","Оставить"))))))</x:f>
      </x:c>
    </x:row>
    <x:row r="52">
      <x:c r="A52" s="19"/>
      <x:c r="B52" s="25"/>
      <x:c r="C52" s="25"/>
      <x:c r="D52" s="20"/>
      <x:c r="E52" s="20"/>
      <x:c r="F52" s="19"/>
      <x:c r="G52" s="19"/>
      <x:c r="H52" s="19"/>
      <x:c r="I52" s="19"/>
      <x:c r="J52" s="19"/>
      <x:c r="K52" s="21" t="str">
        <x:f>IF(A52="","",MAX(0,F52-G52))</x:f>
      </x:c>
      <x:c r="L52" s="22" t="str">
        <x:f>IF(A52="","",K52*E52)</x:f>
      </x:c>
      <x:c r="M52" s="22" t="str">
        <x:f>IF(A52="","",K52*(E52-D52))</x:f>
      </x:c>
      <x:c r="N52" s="23" t="str">
        <x:f>IF(A52="","",IF(L52=0,"n.a.",M52/L52))</x:f>
      </x:c>
      <x:c r="O52" s="23" t="str">
        <x:f>IF(A52="","",IF(SUM($L$8:$L$207)=0,"n.a.",L52/SUM($L$8:$L$207)))</x:f>
      </x:c>
      <x:c r="P52" s="23" t="str">
        <x:f>IF(A52="","",IF(SUM($L$8:$L$207)=0,"n.a.",SUMIF($L$8:$L$207,"&gt;="&amp;L52,$L$8:$L$207)/SUM($L$8:$L$207)))</x:f>
      </x:c>
      <x:c r="Q52" s="21" t="str">
        <x:f>IF(A52="","",IF(L52=0,"C",IF(P52&lt;=$H$3,"A",IF(P52&lt;=$K$3,"B","C"))))</x:f>
      </x:c>
      <x:c r="R52" s="24" t="str">
        <x:f>IF(A52="","",IF(K52=0,"n.a.",H52/(K52/$B$3)))</x:f>
      </x:c>
      <x:c r="S52" s="21" t="str">
        <x:f>IF(A52="","",ROUNDUP(K52/$B$3*J52,0))</x:f>
      </x:c>
      <x:c r="T52" s="26" t="str">
        <x:f>IF(A52="","",IF(OR(NOT(ISNUMBER(D52)),NOT(ISNUMBER(E52)),NOT(ISNUMBER(F52)),NOT(ISNUMBER(H52)),NOT(ISNUMBER(I52)),NOT(ISNUMBER(J52))),"Заполнить данные",IF(AND(K52=0,H52&gt;0),"Проверить остаток",IF(H52&lt;MAX(I52,S52),"Пополнить",IF(AND(Q52="C",H52&gt;MAX(I52,S52)*2),"Сократить закупку",IF(AND(ISNUMBER(N52),N52&lt;$E$3),"Проверить цену","Оставить"))))))</x:f>
      </x:c>
    </x:row>
    <x:row r="53">
      <x:c r="A53" s="19"/>
      <x:c r="B53" s="25"/>
      <x:c r="C53" s="25"/>
      <x:c r="D53" s="20"/>
      <x:c r="E53" s="20"/>
      <x:c r="F53" s="19"/>
      <x:c r="G53" s="19"/>
      <x:c r="H53" s="19"/>
      <x:c r="I53" s="19"/>
      <x:c r="J53" s="19"/>
      <x:c r="K53" s="21" t="str">
        <x:f>IF(A53="","",MAX(0,F53-G53))</x:f>
      </x:c>
      <x:c r="L53" s="22" t="str">
        <x:f>IF(A53="","",K53*E53)</x:f>
      </x:c>
      <x:c r="M53" s="22" t="str">
        <x:f>IF(A53="","",K53*(E53-D53))</x:f>
      </x:c>
      <x:c r="N53" s="23" t="str">
        <x:f>IF(A53="","",IF(L53=0,"n.a.",M53/L53))</x:f>
      </x:c>
      <x:c r="O53" s="23" t="str">
        <x:f>IF(A53="","",IF(SUM($L$8:$L$207)=0,"n.a.",L53/SUM($L$8:$L$207)))</x:f>
      </x:c>
      <x:c r="P53" s="23" t="str">
        <x:f>IF(A53="","",IF(SUM($L$8:$L$207)=0,"n.a.",SUMIF($L$8:$L$207,"&gt;="&amp;L53,$L$8:$L$207)/SUM($L$8:$L$207)))</x:f>
      </x:c>
      <x:c r="Q53" s="21" t="str">
        <x:f>IF(A53="","",IF(L53=0,"C",IF(P53&lt;=$H$3,"A",IF(P53&lt;=$K$3,"B","C"))))</x:f>
      </x:c>
      <x:c r="R53" s="24" t="str">
        <x:f>IF(A53="","",IF(K53=0,"n.a.",H53/(K53/$B$3)))</x:f>
      </x:c>
      <x:c r="S53" s="21" t="str">
        <x:f>IF(A53="","",ROUNDUP(K53/$B$3*J53,0))</x:f>
      </x:c>
      <x:c r="T53" s="26" t="str">
        <x:f>IF(A53="","",IF(OR(NOT(ISNUMBER(D53)),NOT(ISNUMBER(E53)),NOT(ISNUMBER(F53)),NOT(ISNUMBER(H53)),NOT(ISNUMBER(I53)),NOT(ISNUMBER(J53))),"Заполнить данные",IF(AND(K53=0,H53&gt;0),"Проверить остаток",IF(H53&lt;MAX(I53,S53),"Пополнить",IF(AND(Q53="C",H53&gt;MAX(I53,S53)*2),"Сократить закупку",IF(AND(ISNUMBER(N53),N53&lt;$E$3),"Проверить цену","Оставить"))))))</x:f>
      </x:c>
    </x:row>
    <x:row r="54">
      <x:c r="A54" s="19"/>
      <x:c r="B54" s="25"/>
      <x:c r="C54" s="25"/>
      <x:c r="D54" s="20"/>
      <x:c r="E54" s="20"/>
      <x:c r="F54" s="19"/>
      <x:c r="G54" s="19"/>
      <x:c r="H54" s="19"/>
      <x:c r="I54" s="19"/>
      <x:c r="J54" s="19"/>
      <x:c r="K54" s="21" t="str">
        <x:f>IF(A54="","",MAX(0,F54-G54))</x:f>
      </x:c>
      <x:c r="L54" s="22" t="str">
        <x:f>IF(A54="","",K54*E54)</x:f>
      </x:c>
      <x:c r="M54" s="22" t="str">
        <x:f>IF(A54="","",K54*(E54-D54))</x:f>
      </x:c>
      <x:c r="N54" s="23" t="str">
        <x:f>IF(A54="","",IF(L54=0,"n.a.",M54/L54))</x:f>
      </x:c>
      <x:c r="O54" s="23" t="str">
        <x:f>IF(A54="","",IF(SUM($L$8:$L$207)=0,"n.a.",L54/SUM($L$8:$L$207)))</x:f>
      </x:c>
      <x:c r="P54" s="23" t="str">
        <x:f>IF(A54="","",IF(SUM($L$8:$L$207)=0,"n.a.",SUMIF($L$8:$L$207,"&gt;="&amp;L54,$L$8:$L$207)/SUM($L$8:$L$207)))</x:f>
      </x:c>
      <x:c r="Q54" s="21" t="str">
        <x:f>IF(A54="","",IF(L54=0,"C",IF(P54&lt;=$H$3,"A",IF(P54&lt;=$K$3,"B","C"))))</x:f>
      </x:c>
      <x:c r="R54" s="24" t="str">
        <x:f>IF(A54="","",IF(K54=0,"n.a.",H54/(K54/$B$3)))</x:f>
      </x:c>
      <x:c r="S54" s="21" t="str">
        <x:f>IF(A54="","",ROUNDUP(K54/$B$3*J54,0))</x:f>
      </x:c>
      <x:c r="T54" s="26" t="str">
        <x:f>IF(A54="","",IF(OR(NOT(ISNUMBER(D54)),NOT(ISNUMBER(E54)),NOT(ISNUMBER(F54)),NOT(ISNUMBER(H54)),NOT(ISNUMBER(I54)),NOT(ISNUMBER(J54))),"Заполнить данные",IF(AND(K54=0,H54&gt;0),"Проверить остаток",IF(H54&lt;MAX(I54,S54),"Пополнить",IF(AND(Q54="C",H54&gt;MAX(I54,S54)*2),"Сократить закупку",IF(AND(ISNUMBER(N54),N54&lt;$E$3),"Проверить цену","Оставить"))))))</x:f>
      </x:c>
    </x:row>
    <x:row r="55">
      <x:c r="A55" s="19"/>
      <x:c r="B55" s="25"/>
      <x:c r="C55" s="25"/>
      <x:c r="D55" s="20"/>
      <x:c r="E55" s="20"/>
      <x:c r="F55" s="19"/>
      <x:c r="G55" s="19"/>
      <x:c r="H55" s="19"/>
      <x:c r="I55" s="19"/>
      <x:c r="J55" s="19"/>
      <x:c r="K55" s="21" t="str">
        <x:f>IF(A55="","",MAX(0,F55-G55))</x:f>
      </x:c>
      <x:c r="L55" s="22" t="str">
        <x:f>IF(A55="","",K55*E55)</x:f>
      </x:c>
      <x:c r="M55" s="22" t="str">
        <x:f>IF(A55="","",K55*(E55-D55))</x:f>
      </x:c>
      <x:c r="N55" s="23" t="str">
        <x:f>IF(A55="","",IF(L55=0,"n.a.",M55/L55))</x:f>
      </x:c>
      <x:c r="O55" s="23" t="str">
        <x:f>IF(A55="","",IF(SUM($L$8:$L$207)=0,"n.a.",L55/SUM($L$8:$L$207)))</x:f>
      </x:c>
      <x:c r="P55" s="23" t="str">
        <x:f>IF(A55="","",IF(SUM($L$8:$L$207)=0,"n.a.",SUMIF($L$8:$L$207,"&gt;="&amp;L55,$L$8:$L$207)/SUM($L$8:$L$207)))</x:f>
      </x:c>
      <x:c r="Q55" s="21" t="str">
        <x:f>IF(A55="","",IF(L55=0,"C",IF(P55&lt;=$H$3,"A",IF(P55&lt;=$K$3,"B","C"))))</x:f>
      </x:c>
      <x:c r="R55" s="24" t="str">
        <x:f>IF(A55="","",IF(K55=0,"n.a.",H55/(K55/$B$3)))</x:f>
      </x:c>
      <x:c r="S55" s="21" t="str">
        <x:f>IF(A55="","",ROUNDUP(K55/$B$3*J55,0))</x:f>
      </x:c>
      <x:c r="T55" s="26" t="str">
        <x:f>IF(A55="","",IF(OR(NOT(ISNUMBER(D55)),NOT(ISNUMBER(E55)),NOT(ISNUMBER(F55)),NOT(ISNUMBER(H55)),NOT(ISNUMBER(I55)),NOT(ISNUMBER(J55))),"Заполнить данные",IF(AND(K55=0,H55&gt;0),"Проверить остаток",IF(H55&lt;MAX(I55,S55),"Пополнить",IF(AND(Q55="C",H55&gt;MAX(I55,S55)*2),"Сократить закупку",IF(AND(ISNUMBER(N55),N55&lt;$E$3),"Проверить цену","Оставить"))))))</x:f>
      </x:c>
    </x:row>
    <x:row r="56">
      <x:c r="A56" s="19"/>
      <x:c r="B56" s="25"/>
      <x:c r="C56" s="25"/>
      <x:c r="D56" s="20"/>
      <x:c r="E56" s="20"/>
      <x:c r="F56" s="19"/>
      <x:c r="G56" s="19"/>
      <x:c r="H56" s="19"/>
      <x:c r="I56" s="19"/>
      <x:c r="J56" s="19"/>
      <x:c r="K56" s="21" t="str">
        <x:f>IF(A56="","",MAX(0,F56-G56))</x:f>
      </x:c>
      <x:c r="L56" s="22" t="str">
        <x:f>IF(A56="","",K56*E56)</x:f>
      </x:c>
      <x:c r="M56" s="22" t="str">
        <x:f>IF(A56="","",K56*(E56-D56))</x:f>
      </x:c>
      <x:c r="N56" s="23" t="str">
        <x:f>IF(A56="","",IF(L56=0,"n.a.",M56/L56))</x:f>
      </x:c>
      <x:c r="O56" s="23" t="str">
        <x:f>IF(A56="","",IF(SUM($L$8:$L$207)=0,"n.a.",L56/SUM($L$8:$L$207)))</x:f>
      </x:c>
      <x:c r="P56" s="23" t="str">
        <x:f>IF(A56="","",IF(SUM($L$8:$L$207)=0,"n.a.",SUMIF($L$8:$L$207,"&gt;="&amp;L56,$L$8:$L$207)/SUM($L$8:$L$207)))</x:f>
      </x:c>
      <x:c r="Q56" s="21" t="str">
        <x:f>IF(A56="","",IF(L56=0,"C",IF(P56&lt;=$H$3,"A",IF(P56&lt;=$K$3,"B","C"))))</x:f>
      </x:c>
      <x:c r="R56" s="24" t="str">
        <x:f>IF(A56="","",IF(K56=0,"n.a.",H56/(K56/$B$3)))</x:f>
      </x:c>
      <x:c r="S56" s="21" t="str">
        <x:f>IF(A56="","",ROUNDUP(K56/$B$3*J56,0))</x:f>
      </x:c>
      <x:c r="T56" s="26" t="str">
        <x:f>IF(A56="","",IF(OR(NOT(ISNUMBER(D56)),NOT(ISNUMBER(E56)),NOT(ISNUMBER(F56)),NOT(ISNUMBER(H56)),NOT(ISNUMBER(I56)),NOT(ISNUMBER(J56))),"Заполнить данные",IF(AND(K56=0,H56&gt;0),"Проверить остаток",IF(H56&lt;MAX(I56,S56),"Пополнить",IF(AND(Q56="C",H56&gt;MAX(I56,S56)*2),"Сократить закупку",IF(AND(ISNUMBER(N56),N56&lt;$E$3),"Проверить цену","Оставить"))))))</x:f>
      </x:c>
    </x:row>
    <x:row r="57">
      <x:c r="A57" s="19"/>
      <x:c r="B57" s="25"/>
      <x:c r="C57" s="25"/>
      <x:c r="D57" s="20"/>
      <x:c r="E57" s="20"/>
      <x:c r="F57" s="19"/>
      <x:c r="G57" s="19"/>
      <x:c r="H57" s="19"/>
      <x:c r="I57" s="19"/>
      <x:c r="J57" s="19"/>
      <x:c r="K57" s="21" t="str">
        <x:f>IF(A57="","",MAX(0,F57-G57))</x:f>
      </x:c>
      <x:c r="L57" s="22" t="str">
        <x:f>IF(A57="","",K57*E57)</x:f>
      </x:c>
      <x:c r="M57" s="22" t="str">
        <x:f>IF(A57="","",K57*(E57-D57))</x:f>
      </x:c>
      <x:c r="N57" s="23" t="str">
        <x:f>IF(A57="","",IF(L57=0,"n.a.",M57/L57))</x:f>
      </x:c>
      <x:c r="O57" s="23" t="str">
        <x:f>IF(A57="","",IF(SUM($L$8:$L$207)=0,"n.a.",L57/SUM($L$8:$L$207)))</x:f>
      </x:c>
      <x:c r="P57" s="23" t="str">
        <x:f>IF(A57="","",IF(SUM($L$8:$L$207)=0,"n.a.",SUMIF($L$8:$L$207,"&gt;="&amp;L57,$L$8:$L$207)/SUM($L$8:$L$207)))</x:f>
      </x:c>
      <x:c r="Q57" s="21" t="str">
        <x:f>IF(A57="","",IF(L57=0,"C",IF(P57&lt;=$H$3,"A",IF(P57&lt;=$K$3,"B","C"))))</x:f>
      </x:c>
      <x:c r="R57" s="24" t="str">
        <x:f>IF(A57="","",IF(K57=0,"n.a.",H57/(K57/$B$3)))</x:f>
      </x:c>
      <x:c r="S57" s="21" t="str">
        <x:f>IF(A57="","",ROUNDUP(K57/$B$3*J57,0))</x:f>
      </x:c>
      <x:c r="T57" s="26" t="str">
        <x:f>IF(A57="","",IF(OR(NOT(ISNUMBER(D57)),NOT(ISNUMBER(E57)),NOT(ISNUMBER(F57)),NOT(ISNUMBER(H57)),NOT(ISNUMBER(I57)),NOT(ISNUMBER(J57))),"Заполнить данные",IF(AND(K57=0,H57&gt;0),"Проверить остаток",IF(H57&lt;MAX(I57,S57),"Пополнить",IF(AND(Q57="C",H57&gt;MAX(I57,S57)*2),"Сократить закупку",IF(AND(ISNUMBER(N57),N57&lt;$E$3),"Проверить цену","Оставить"))))))</x:f>
      </x:c>
    </x:row>
    <x:row r="58">
      <x:c r="A58" s="19"/>
      <x:c r="B58" s="25"/>
      <x:c r="C58" s="25"/>
      <x:c r="D58" s="20"/>
      <x:c r="E58" s="20"/>
      <x:c r="F58" s="19"/>
      <x:c r="G58" s="19"/>
      <x:c r="H58" s="19"/>
      <x:c r="I58" s="19"/>
      <x:c r="J58" s="19"/>
      <x:c r="K58" s="21" t="str">
        <x:f>IF(A58="","",MAX(0,F58-G58))</x:f>
      </x:c>
      <x:c r="L58" s="22" t="str">
        <x:f>IF(A58="","",K58*E58)</x:f>
      </x:c>
      <x:c r="M58" s="22" t="str">
        <x:f>IF(A58="","",K58*(E58-D58))</x:f>
      </x:c>
      <x:c r="N58" s="23" t="str">
        <x:f>IF(A58="","",IF(L58=0,"n.a.",M58/L58))</x:f>
      </x:c>
      <x:c r="O58" s="23" t="str">
        <x:f>IF(A58="","",IF(SUM($L$8:$L$207)=0,"n.a.",L58/SUM($L$8:$L$207)))</x:f>
      </x:c>
      <x:c r="P58" s="23" t="str">
        <x:f>IF(A58="","",IF(SUM($L$8:$L$207)=0,"n.a.",SUMIF($L$8:$L$207,"&gt;="&amp;L58,$L$8:$L$207)/SUM($L$8:$L$207)))</x:f>
      </x:c>
      <x:c r="Q58" s="21" t="str">
        <x:f>IF(A58="","",IF(L58=0,"C",IF(P58&lt;=$H$3,"A",IF(P58&lt;=$K$3,"B","C"))))</x:f>
      </x:c>
      <x:c r="R58" s="24" t="str">
        <x:f>IF(A58="","",IF(K58=0,"n.a.",H58/(K58/$B$3)))</x:f>
      </x:c>
      <x:c r="S58" s="21" t="str">
        <x:f>IF(A58="","",ROUNDUP(K58/$B$3*J58,0))</x:f>
      </x:c>
      <x:c r="T58" s="26" t="str">
        <x:f>IF(A58="","",IF(OR(NOT(ISNUMBER(D58)),NOT(ISNUMBER(E58)),NOT(ISNUMBER(F58)),NOT(ISNUMBER(H58)),NOT(ISNUMBER(I58)),NOT(ISNUMBER(J58))),"Заполнить данные",IF(AND(K58=0,H58&gt;0),"Проверить остаток",IF(H58&lt;MAX(I58,S58),"Пополнить",IF(AND(Q58="C",H58&gt;MAX(I58,S58)*2),"Сократить закупку",IF(AND(ISNUMBER(N58),N58&lt;$E$3),"Проверить цену","Оставить"))))))</x:f>
      </x:c>
    </x:row>
    <x:row r="59">
      <x:c r="A59" s="19"/>
      <x:c r="B59" s="25"/>
      <x:c r="C59" s="25"/>
      <x:c r="D59" s="20"/>
      <x:c r="E59" s="20"/>
      <x:c r="F59" s="19"/>
      <x:c r="G59" s="19"/>
      <x:c r="H59" s="19"/>
      <x:c r="I59" s="19"/>
      <x:c r="J59" s="19"/>
      <x:c r="K59" s="21" t="str">
        <x:f>IF(A59="","",MAX(0,F59-G59))</x:f>
      </x:c>
      <x:c r="L59" s="22" t="str">
        <x:f>IF(A59="","",K59*E59)</x:f>
      </x:c>
      <x:c r="M59" s="22" t="str">
        <x:f>IF(A59="","",K59*(E59-D59))</x:f>
      </x:c>
      <x:c r="N59" s="23" t="str">
        <x:f>IF(A59="","",IF(L59=0,"n.a.",M59/L59))</x:f>
      </x:c>
      <x:c r="O59" s="23" t="str">
        <x:f>IF(A59="","",IF(SUM($L$8:$L$207)=0,"n.a.",L59/SUM($L$8:$L$207)))</x:f>
      </x:c>
      <x:c r="P59" s="23" t="str">
        <x:f>IF(A59="","",IF(SUM($L$8:$L$207)=0,"n.a.",SUMIF($L$8:$L$207,"&gt;="&amp;L59,$L$8:$L$207)/SUM($L$8:$L$207)))</x:f>
      </x:c>
      <x:c r="Q59" s="21" t="str">
        <x:f>IF(A59="","",IF(L59=0,"C",IF(P59&lt;=$H$3,"A",IF(P59&lt;=$K$3,"B","C"))))</x:f>
      </x:c>
      <x:c r="R59" s="24" t="str">
        <x:f>IF(A59="","",IF(K59=0,"n.a.",H59/(K59/$B$3)))</x:f>
      </x:c>
      <x:c r="S59" s="21" t="str">
        <x:f>IF(A59="","",ROUNDUP(K59/$B$3*J59,0))</x:f>
      </x:c>
      <x:c r="T59" s="26" t="str">
        <x:f>IF(A59="","",IF(OR(NOT(ISNUMBER(D59)),NOT(ISNUMBER(E59)),NOT(ISNUMBER(F59)),NOT(ISNUMBER(H59)),NOT(ISNUMBER(I59)),NOT(ISNUMBER(J59))),"Заполнить данные",IF(AND(K59=0,H59&gt;0),"Проверить остаток",IF(H59&lt;MAX(I59,S59),"Пополнить",IF(AND(Q59="C",H59&gt;MAX(I59,S59)*2),"Сократить закупку",IF(AND(ISNUMBER(N59),N59&lt;$E$3),"Проверить цену","Оставить"))))))</x:f>
      </x:c>
    </x:row>
    <x:row r="60">
      <x:c r="A60" s="19"/>
      <x:c r="B60" s="25"/>
      <x:c r="C60" s="25"/>
      <x:c r="D60" s="20"/>
      <x:c r="E60" s="20"/>
      <x:c r="F60" s="19"/>
      <x:c r="G60" s="19"/>
      <x:c r="H60" s="19"/>
      <x:c r="I60" s="19"/>
      <x:c r="J60" s="19"/>
      <x:c r="K60" s="21" t="str">
        <x:f>IF(A60="","",MAX(0,F60-G60))</x:f>
      </x:c>
      <x:c r="L60" s="22" t="str">
        <x:f>IF(A60="","",K60*E60)</x:f>
      </x:c>
      <x:c r="M60" s="22" t="str">
        <x:f>IF(A60="","",K60*(E60-D60))</x:f>
      </x:c>
      <x:c r="N60" s="23" t="str">
        <x:f>IF(A60="","",IF(L60=0,"n.a.",M60/L60))</x:f>
      </x:c>
      <x:c r="O60" s="23" t="str">
        <x:f>IF(A60="","",IF(SUM($L$8:$L$207)=0,"n.a.",L60/SUM($L$8:$L$207)))</x:f>
      </x:c>
      <x:c r="P60" s="23" t="str">
        <x:f>IF(A60="","",IF(SUM($L$8:$L$207)=0,"n.a.",SUMIF($L$8:$L$207,"&gt;="&amp;L60,$L$8:$L$207)/SUM($L$8:$L$207)))</x:f>
      </x:c>
      <x:c r="Q60" s="21" t="str">
        <x:f>IF(A60="","",IF(L60=0,"C",IF(P60&lt;=$H$3,"A",IF(P60&lt;=$K$3,"B","C"))))</x:f>
      </x:c>
      <x:c r="R60" s="24" t="str">
        <x:f>IF(A60="","",IF(K60=0,"n.a.",H60/(K60/$B$3)))</x:f>
      </x:c>
      <x:c r="S60" s="21" t="str">
        <x:f>IF(A60="","",ROUNDUP(K60/$B$3*J60,0))</x:f>
      </x:c>
      <x:c r="T60" s="26" t="str">
        <x:f>IF(A60="","",IF(OR(NOT(ISNUMBER(D60)),NOT(ISNUMBER(E60)),NOT(ISNUMBER(F60)),NOT(ISNUMBER(H60)),NOT(ISNUMBER(I60)),NOT(ISNUMBER(J60))),"Заполнить данные",IF(AND(K60=0,H60&gt;0),"Проверить остаток",IF(H60&lt;MAX(I60,S60),"Пополнить",IF(AND(Q60="C",H60&gt;MAX(I60,S60)*2),"Сократить закупку",IF(AND(ISNUMBER(N60),N60&lt;$E$3),"Проверить цену","Оставить"))))))</x:f>
      </x:c>
    </x:row>
    <x:row r="61">
      <x:c r="A61" s="19"/>
      <x:c r="B61" s="25"/>
      <x:c r="C61" s="25"/>
      <x:c r="D61" s="20"/>
      <x:c r="E61" s="20"/>
      <x:c r="F61" s="19"/>
      <x:c r="G61" s="19"/>
      <x:c r="H61" s="19"/>
      <x:c r="I61" s="19"/>
      <x:c r="J61" s="19"/>
      <x:c r="K61" s="21" t="str">
        <x:f>IF(A61="","",MAX(0,F61-G61))</x:f>
      </x:c>
      <x:c r="L61" s="22" t="str">
        <x:f>IF(A61="","",K61*E61)</x:f>
      </x:c>
      <x:c r="M61" s="22" t="str">
        <x:f>IF(A61="","",K61*(E61-D61))</x:f>
      </x:c>
      <x:c r="N61" s="23" t="str">
        <x:f>IF(A61="","",IF(L61=0,"n.a.",M61/L61))</x:f>
      </x:c>
      <x:c r="O61" s="23" t="str">
        <x:f>IF(A61="","",IF(SUM($L$8:$L$207)=0,"n.a.",L61/SUM($L$8:$L$207)))</x:f>
      </x:c>
      <x:c r="P61" s="23" t="str">
        <x:f>IF(A61="","",IF(SUM($L$8:$L$207)=0,"n.a.",SUMIF($L$8:$L$207,"&gt;="&amp;L61,$L$8:$L$207)/SUM($L$8:$L$207)))</x:f>
      </x:c>
      <x:c r="Q61" s="21" t="str">
        <x:f>IF(A61="","",IF(L61=0,"C",IF(P61&lt;=$H$3,"A",IF(P61&lt;=$K$3,"B","C"))))</x:f>
      </x:c>
      <x:c r="R61" s="24" t="str">
        <x:f>IF(A61="","",IF(K61=0,"n.a.",H61/(K61/$B$3)))</x:f>
      </x:c>
      <x:c r="S61" s="21" t="str">
        <x:f>IF(A61="","",ROUNDUP(K61/$B$3*J61,0))</x:f>
      </x:c>
      <x:c r="T61" s="26" t="str">
        <x:f>IF(A61="","",IF(OR(NOT(ISNUMBER(D61)),NOT(ISNUMBER(E61)),NOT(ISNUMBER(F61)),NOT(ISNUMBER(H61)),NOT(ISNUMBER(I61)),NOT(ISNUMBER(J61))),"Заполнить данные",IF(AND(K61=0,H61&gt;0),"Проверить остаток",IF(H61&lt;MAX(I61,S61),"Пополнить",IF(AND(Q61="C",H61&gt;MAX(I61,S61)*2),"Сократить закупку",IF(AND(ISNUMBER(N61),N61&lt;$E$3),"Проверить цену","Оставить"))))))</x:f>
      </x:c>
    </x:row>
    <x:row r="62">
      <x:c r="A62" s="19"/>
      <x:c r="B62" s="25"/>
      <x:c r="C62" s="25"/>
      <x:c r="D62" s="20"/>
      <x:c r="E62" s="20"/>
      <x:c r="F62" s="19"/>
      <x:c r="G62" s="19"/>
      <x:c r="H62" s="19"/>
      <x:c r="I62" s="19"/>
      <x:c r="J62" s="19"/>
      <x:c r="K62" s="21" t="str">
        <x:f>IF(A62="","",MAX(0,F62-G62))</x:f>
      </x:c>
      <x:c r="L62" s="22" t="str">
        <x:f>IF(A62="","",K62*E62)</x:f>
      </x:c>
      <x:c r="M62" s="22" t="str">
        <x:f>IF(A62="","",K62*(E62-D62))</x:f>
      </x:c>
      <x:c r="N62" s="23" t="str">
        <x:f>IF(A62="","",IF(L62=0,"n.a.",M62/L62))</x:f>
      </x:c>
      <x:c r="O62" s="23" t="str">
        <x:f>IF(A62="","",IF(SUM($L$8:$L$207)=0,"n.a.",L62/SUM($L$8:$L$207)))</x:f>
      </x:c>
      <x:c r="P62" s="23" t="str">
        <x:f>IF(A62="","",IF(SUM($L$8:$L$207)=0,"n.a.",SUMIF($L$8:$L$207,"&gt;="&amp;L62,$L$8:$L$207)/SUM($L$8:$L$207)))</x:f>
      </x:c>
      <x:c r="Q62" s="21" t="str">
        <x:f>IF(A62="","",IF(L62=0,"C",IF(P62&lt;=$H$3,"A",IF(P62&lt;=$K$3,"B","C"))))</x:f>
      </x:c>
      <x:c r="R62" s="24" t="str">
        <x:f>IF(A62="","",IF(K62=0,"n.a.",H62/(K62/$B$3)))</x:f>
      </x:c>
      <x:c r="S62" s="21" t="str">
        <x:f>IF(A62="","",ROUNDUP(K62/$B$3*J62,0))</x:f>
      </x:c>
      <x:c r="T62" s="26" t="str">
        <x:f>IF(A62="","",IF(OR(NOT(ISNUMBER(D62)),NOT(ISNUMBER(E62)),NOT(ISNUMBER(F62)),NOT(ISNUMBER(H62)),NOT(ISNUMBER(I62)),NOT(ISNUMBER(J62))),"Заполнить данные",IF(AND(K62=0,H62&gt;0),"Проверить остаток",IF(H62&lt;MAX(I62,S62),"Пополнить",IF(AND(Q62="C",H62&gt;MAX(I62,S62)*2),"Сократить закупку",IF(AND(ISNUMBER(N62),N62&lt;$E$3),"Проверить цену","Оставить"))))))</x:f>
      </x:c>
    </x:row>
    <x:row r="63">
      <x:c r="A63" s="19"/>
      <x:c r="B63" s="25"/>
      <x:c r="C63" s="25"/>
      <x:c r="D63" s="20"/>
      <x:c r="E63" s="20"/>
      <x:c r="F63" s="19"/>
      <x:c r="G63" s="19"/>
      <x:c r="H63" s="19"/>
      <x:c r="I63" s="19"/>
      <x:c r="J63" s="19"/>
      <x:c r="K63" s="21" t="str">
        <x:f>IF(A63="","",MAX(0,F63-G63))</x:f>
      </x:c>
      <x:c r="L63" s="22" t="str">
        <x:f>IF(A63="","",K63*E63)</x:f>
      </x:c>
      <x:c r="M63" s="22" t="str">
        <x:f>IF(A63="","",K63*(E63-D63))</x:f>
      </x:c>
      <x:c r="N63" s="23" t="str">
        <x:f>IF(A63="","",IF(L63=0,"n.a.",M63/L63))</x:f>
      </x:c>
      <x:c r="O63" s="23" t="str">
        <x:f>IF(A63="","",IF(SUM($L$8:$L$207)=0,"n.a.",L63/SUM($L$8:$L$207)))</x:f>
      </x:c>
      <x:c r="P63" s="23" t="str">
        <x:f>IF(A63="","",IF(SUM($L$8:$L$207)=0,"n.a.",SUMIF($L$8:$L$207,"&gt;="&amp;L63,$L$8:$L$207)/SUM($L$8:$L$207)))</x:f>
      </x:c>
      <x:c r="Q63" s="21" t="str">
        <x:f>IF(A63="","",IF(L63=0,"C",IF(P63&lt;=$H$3,"A",IF(P63&lt;=$K$3,"B","C"))))</x:f>
      </x:c>
      <x:c r="R63" s="24" t="str">
        <x:f>IF(A63="","",IF(K63=0,"n.a.",H63/(K63/$B$3)))</x:f>
      </x:c>
      <x:c r="S63" s="21" t="str">
        <x:f>IF(A63="","",ROUNDUP(K63/$B$3*J63,0))</x:f>
      </x:c>
      <x:c r="T63" s="26" t="str">
        <x:f>IF(A63="","",IF(OR(NOT(ISNUMBER(D63)),NOT(ISNUMBER(E63)),NOT(ISNUMBER(F63)),NOT(ISNUMBER(H63)),NOT(ISNUMBER(I63)),NOT(ISNUMBER(J63))),"Заполнить данные",IF(AND(K63=0,H63&gt;0),"Проверить остаток",IF(H63&lt;MAX(I63,S63),"Пополнить",IF(AND(Q63="C",H63&gt;MAX(I63,S63)*2),"Сократить закупку",IF(AND(ISNUMBER(N63),N63&lt;$E$3),"Проверить цену","Оставить"))))))</x:f>
      </x:c>
    </x:row>
    <x:row r="64">
      <x:c r="A64" s="19"/>
      <x:c r="B64" s="25"/>
      <x:c r="C64" s="25"/>
      <x:c r="D64" s="20"/>
      <x:c r="E64" s="20"/>
      <x:c r="F64" s="19"/>
      <x:c r="G64" s="19"/>
      <x:c r="H64" s="19"/>
      <x:c r="I64" s="19"/>
      <x:c r="J64" s="19"/>
      <x:c r="K64" s="21" t="str">
        <x:f>IF(A64="","",MAX(0,F64-G64))</x:f>
      </x:c>
      <x:c r="L64" s="22" t="str">
        <x:f>IF(A64="","",K64*E64)</x:f>
      </x:c>
      <x:c r="M64" s="22" t="str">
        <x:f>IF(A64="","",K64*(E64-D64))</x:f>
      </x:c>
      <x:c r="N64" s="23" t="str">
        <x:f>IF(A64="","",IF(L64=0,"n.a.",M64/L64))</x:f>
      </x:c>
      <x:c r="O64" s="23" t="str">
        <x:f>IF(A64="","",IF(SUM($L$8:$L$207)=0,"n.a.",L64/SUM($L$8:$L$207)))</x:f>
      </x:c>
      <x:c r="P64" s="23" t="str">
        <x:f>IF(A64="","",IF(SUM($L$8:$L$207)=0,"n.a.",SUMIF($L$8:$L$207,"&gt;="&amp;L64,$L$8:$L$207)/SUM($L$8:$L$207)))</x:f>
      </x:c>
      <x:c r="Q64" s="21" t="str">
        <x:f>IF(A64="","",IF(L64=0,"C",IF(P64&lt;=$H$3,"A",IF(P64&lt;=$K$3,"B","C"))))</x:f>
      </x:c>
      <x:c r="R64" s="24" t="str">
        <x:f>IF(A64="","",IF(K64=0,"n.a.",H64/(K64/$B$3)))</x:f>
      </x:c>
      <x:c r="S64" s="21" t="str">
        <x:f>IF(A64="","",ROUNDUP(K64/$B$3*J64,0))</x:f>
      </x:c>
      <x:c r="T64" s="26" t="str">
        <x:f>IF(A64="","",IF(OR(NOT(ISNUMBER(D64)),NOT(ISNUMBER(E64)),NOT(ISNUMBER(F64)),NOT(ISNUMBER(H64)),NOT(ISNUMBER(I64)),NOT(ISNUMBER(J64))),"Заполнить данные",IF(AND(K64=0,H64&gt;0),"Проверить остаток",IF(H64&lt;MAX(I64,S64),"Пополнить",IF(AND(Q64="C",H64&gt;MAX(I64,S64)*2),"Сократить закупку",IF(AND(ISNUMBER(N64),N64&lt;$E$3),"Проверить цену","Оставить"))))))</x:f>
      </x:c>
    </x:row>
    <x:row r="65">
      <x:c r="A65" s="19"/>
      <x:c r="B65" s="25"/>
      <x:c r="C65" s="25"/>
      <x:c r="D65" s="20"/>
      <x:c r="E65" s="20"/>
      <x:c r="F65" s="19"/>
      <x:c r="G65" s="19"/>
      <x:c r="H65" s="19"/>
      <x:c r="I65" s="19"/>
      <x:c r="J65" s="19"/>
      <x:c r="K65" s="21" t="str">
        <x:f>IF(A65="","",MAX(0,F65-G65))</x:f>
      </x:c>
      <x:c r="L65" s="22" t="str">
        <x:f>IF(A65="","",K65*E65)</x:f>
      </x:c>
      <x:c r="M65" s="22" t="str">
        <x:f>IF(A65="","",K65*(E65-D65))</x:f>
      </x:c>
      <x:c r="N65" s="23" t="str">
        <x:f>IF(A65="","",IF(L65=0,"n.a.",M65/L65))</x:f>
      </x:c>
      <x:c r="O65" s="23" t="str">
        <x:f>IF(A65="","",IF(SUM($L$8:$L$207)=0,"n.a.",L65/SUM($L$8:$L$207)))</x:f>
      </x:c>
      <x:c r="P65" s="23" t="str">
        <x:f>IF(A65="","",IF(SUM($L$8:$L$207)=0,"n.a.",SUMIF($L$8:$L$207,"&gt;="&amp;L65,$L$8:$L$207)/SUM($L$8:$L$207)))</x:f>
      </x:c>
      <x:c r="Q65" s="21" t="str">
        <x:f>IF(A65="","",IF(L65=0,"C",IF(P65&lt;=$H$3,"A",IF(P65&lt;=$K$3,"B","C"))))</x:f>
      </x:c>
      <x:c r="R65" s="24" t="str">
        <x:f>IF(A65="","",IF(K65=0,"n.a.",H65/(K65/$B$3)))</x:f>
      </x:c>
      <x:c r="S65" s="21" t="str">
        <x:f>IF(A65="","",ROUNDUP(K65/$B$3*J65,0))</x:f>
      </x:c>
      <x:c r="T65" s="26" t="str">
        <x:f>IF(A65="","",IF(OR(NOT(ISNUMBER(D65)),NOT(ISNUMBER(E65)),NOT(ISNUMBER(F65)),NOT(ISNUMBER(H65)),NOT(ISNUMBER(I65)),NOT(ISNUMBER(J65))),"Заполнить данные",IF(AND(K65=0,H65&gt;0),"Проверить остаток",IF(H65&lt;MAX(I65,S65),"Пополнить",IF(AND(Q65="C",H65&gt;MAX(I65,S65)*2),"Сократить закупку",IF(AND(ISNUMBER(N65),N65&lt;$E$3),"Проверить цену","Оставить"))))))</x:f>
      </x:c>
    </x:row>
    <x:row r="66">
      <x:c r="A66" s="19"/>
      <x:c r="B66" s="25"/>
      <x:c r="C66" s="25"/>
      <x:c r="D66" s="20"/>
      <x:c r="E66" s="20"/>
      <x:c r="F66" s="19"/>
      <x:c r="G66" s="19"/>
      <x:c r="H66" s="19"/>
      <x:c r="I66" s="19"/>
      <x:c r="J66" s="19"/>
      <x:c r="K66" s="21" t="str">
        <x:f>IF(A66="","",MAX(0,F66-G66))</x:f>
      </x:c>
      <x:c r="L66" s="22" t="str">
        <x:f>IF(A66="","",K66*E66)</x:f>
      </x:c>
      <x:c r="M66" s="22" t="str">
        <x:f>IF(A66="","",K66*(E66-D66))</x:f>
      </x:c>
      <x:c r="N66" s="23" t="str">
        <x:f>IF(A66="","",IF(L66=0,"n.a.",M66/L66))</x:f>
      </x:c>
      <x:c r="O66" s="23" t="str">
        <x:f>IF(A66="","",IF(SUM($L$8:$L$207)=0,"n.a.",L66/SUM($L$8:$L$207)))</x:f>
      </x:c>
      <x:c r="P66" s="23" t="str">
        <x:f>IF(A66="","",IF(SUM($L$8:$L$207)=0,"n.a.",SUMIF($L$8:$L$207,"&gt;="&amp;L66,$L$8:$L$207)/SUM($L$8:$L$207)))</x:f>
      </x:c>
      <x:c r="Q66" s="21" t="str">
        <x:f>IF(A66="","",IF(L66=0,"C",IF(P66&lt;=$H$3,"A",IF(P66&lt;=$K$3,"B","C"))))</x:f>
      </x:c>
      <x:c r="R66" s="24" t="str">
        <x:f>IF(A66="","",IF(K66=0,"n.a.",H66/(K66/$B$3)))</x:f>
      </x:c>
      <x:c r="S66" s="21" t="str">
        <x:f>IF(A66="","",ROUNDUP(K66/$B$3*J66,0))</x:f>
      </x:c>
      <x:c r="T66" s="26" t="str">
        <x:f>IF(A66="","",IF(OR(NOT(ISNUMBER(D66)),NOT(ISNUMBER(E66)),NOT(ISNUMBER(F66)),NOT(ISNUMBER(H66)),NOT(ISNUMBER(I66)),NOT(ISNUMBER(J66))),"Заполнить данные",IF(AND(K66=0,H66&gt;0),"Проверить остаток",IF(H66&lt;MAX(I66,S66),"Пополнить",IF(AND(Q66="C",H66&gt;MAX(I66,S66)*2),"Сократить закупку",IF(AND(ISNUMBER(N66),N66&lt;$E$3),"Проверить цену","Оставить"))))))</x:f>
      </x:c>
    </x:row>
    <x:row r="67">
      <x:c r="A67" s="19"/>
      <x:c r="B67" s="25"/>
      <x:c r="C67" s="25"/>
      <x:c r="D67" s="20"/>
      <x:c r="E67" s="20"/>
      <x:c r="F67" s="19"/>
      <x:c r="G67" s="19"/>
      <x:c r="H67" s="19"/>
      <x:c r="I67" s="19"/>
      <x:c r="J67" s="19"/>
      <x:c r="K67" s="21" t="str">
        <x:f>IF(A67="","",MAX(0,F67-G67))</x:f>
      </x:c>
      <x:c r="L67" s="22" t="str">
        <x:f>IF(A67="","",K67*E67)</x:f>
      </x:c>
      <x:c r="M67" s="22" t="str">
        <x:f>IF(A67="","",K67*(E67-D67))</x:f>
      </x:c>
      <x:c r="N67" s="23" t="str">
        <x:f>IF(A67="","",IF(L67=0,"n.a.",M67/L67))</x:f>
      </x:c>
      <x:c r="O67" s="23" t="str">
        <x:f>IF(A67="","",IF(SUM($L$8:$L$207)=0,"n.a.",L67/SUM($L$8:$L$207)))</x:f>
      </x:c>
      <x:c r="P67" s="23" t="str">
        <x:f>IF(A67="","",IF(SUM($L$8:$L$207)=0,"n.a.",SUMIF($L$8:$L$207,"&gt;="&amp;L67,$L$8:$L$207)/SUM($L$8:$L$207)))</x:f>
      </x:c>
      <x:c r="Q67" s="21" t="str">
        <x:f>IF(A67="","",IF(L67=0,"C",IF(P67&lt;=$H$3,"A",IF(P67&lt;=$K$3,"B","C"))))</x:f>
      </x:c>
      <x:c r="R67" s="24" t="str">
        <x:f>IF(A67="","",IF(K67=0,"n.a.",H67/(K67/$B$3)))</x:f>
      </x:c>
      <x:c r="S67" s="21" t="str">
        <x:f>IF(A67="","",ROUNDUP(K67/$B$3*J67,0))</x:f>
      </x:c>
      <x:c r="T67" s="26" t="str">
        <x:f>IF(A67="","",IF(OR(NOT(ISNUMBER(D67)),NOT(ISNUMBER(E67)),NOT(ISNUMBER(F67)),NOT(ISNUMBER(H67)),NOT(ISNUMBER(I67)),NOT(ISNUMBER(J67))),"Заполнить данные",IF(AND(K67=0,H67&gt;0),"Проверить остаток",IF(H67&lt;MAX(I67,S67),"Пополнить",IF(AND(Q67="C",H67&gt;MAX(I67,S67)*2),"Сократить закупку",IF(AND(ISNUMBER(N67),N67&lt;$E$3),"Проверить цену","Оставить"))))))</x:f>
      </x:c>
    </x:row>
    <x:row r="68">
      <x:c r="A68" s="19"/>
      <x:c r="B68" s="25"/>
      <x:c r="C68" s="25"/>
      <x:c r="D68" s="20"/>
      <x:c r="E68" s="20"/>
      <x:c r="F68" s="19"/>
      <x:c r="G68" s="19"/>
      <x:c r="H68" s="19"/>
      <x:c r="I68" s="19"/>
      <x:c r="J68" s="19"/>
      <x:c r="K68" s="21" t="str">
        <x:f>IF(A68="","",MAX(0,F68-G68))</x:f>
      </x:c>
      <x:c r="L68" s="22" t="str">
        <x:f>IF(A68="","",K68*E68)</x:f>
      </x:c>
      <x:c r="M68" s="22" t="str">
        <x:f>IF(A68="","",K68*(E68-D68))</x:f>
      </x:c>
      <x:c r="N68" s="23" t="str">
        <x:f>IF(A68="","",IF(L68=0,"n.a.",M68/L68))</x:f>
      </x:c>
      <x:c r="O68" s="23" t="str">
        <x:f>IF(A68="","",IF(SUM($L$8:$L$207)=0,"n.a.",L68/SUM($L$8:$L$207)))</x:f>
      </x:c>
      <x:c r="P68" s="23" t="str">
        <x:f>IF(A68="","",IF(SUM($L$8:$L$207)=0,"n.a.",SUMIF($L$8:$L$207,"&gt;="&amp;L68,$L$8:$L$207)/SUM($L$8:$L$207)))</x:f>
      </x:c>
      <x:c r="Q68" s="21" t="str">
        <x:f>IF(A68="","",IF(L68=0,"C",IF(P68&lt;=$H$3,"A",IF(P68&lt;=$K$3,"B","C"))))</x:f>
      </x:c>
      <x:c r="R68" s="24" t="str">
        <x:f>IF(A68="","",IF(K68=0,"n.a.",H68/(K68/$B$3)))</x:f>
      </x:c>
      <x:c r="S68" s="21" t="str">
        <x:f>IF(A68="","",ROUNDUP(K68/$B$3*J68,0))</x:f>
      </x:c>
      <x:c r="T68" s="26" t="str">
        <x:f>IF(A68="","",IF(OR(NOT(ISNUMBER(D68)),NOT(ISNUMBER(E68)),NOT(ISNUMBER(F68)),NOT(ISNUMBER(H68)),NOT(ISNUMBER(I68)),NOT(ISNUMBER(J68))),"Заполнить данные",IF(AND(K68=0,H68&gt;0),"Проверить остаток",IF(H68&lt;MAX(I68,S68),"Пополнить",IF(AND(Q68="C",H68&gt;MAX(I68,S68)*2),"Сократить закупку",IF(AND(ISNUMBER(N68),N68&lt;$E$3),"Проверить цену","Оставить"))))))</x:f>
      </x:c>
    </x:row>
    <x:row r="69">
      <x:c r="A69" s="19"/>
      <x:c r="B69" s="25"/>
      <x:c r="C69" s="25"/>
      <x:c r="D69" s="20"/>
      <x:c r="E69" s="20"/>
      <x:c r="F69" s="19"/>
      <x:c r="G69" s="19"/>
      <x:c r="H69" s="19"/>
      <x:c r="I69" s="19"/>
      <x:c r="J69" s="19"/>
      <x:c r="K69" s="21" t="str">
        <x:f>IF(A69="","",MAX(0,F69-G69))</x:f>
      </x:c>
      <x:c r="L69" s="22" t="str">
        <x:f>IF(A69="","",K69*E69)</x:f>
      </x:c>
      <x:c r="M69" s="22" t="str">
        <x:f>IF(A69="","",K69*(E69-D69))</x:f>
      </x:c>
      <x:c r="N69" s="23" t="str">
        <x:f>IF(A69="","",IF(L69=0,"n.a.",M69/L69))</x:f>
      </x:c>
      <x:c r="O69" s="23" t="str">
        <x:f>IF(A69="","",IF(SUM($L$8:$L$207)=0,"n.a.",L69/SUM($L$8:$L$207)))</x:f>
      </x:c>
      <x:c r="P69" s="23" t="str">
        <x:f>IF(A69="","",IF(SUM($L$8:$L$207)=0,"n.a.",SUMIF($L$8:$L$207,"&gt;="&amp;L69,$L$8:$L$207)/SUM($L$8:$L$207)))</x:f>
      </x:c>
      <x:c r="Q69" s="21" t="str">
        <x:f>IF(A69="","",IF(L69=0,"C",IF(P69&lt;=$H$3,"A",IF(P69&lt;=$K$3,"B","C"))))</x:f>
      </x:c>
      <x:c r="R69" s="24" t="str">
        <x:f>IF(A69="","",IF(K69=0,"n.a.",H69/(K69/$B$3)))</x:f>
      </x:c>
      <x:c r="S69" s="21" t="str">
        <x:f>IF(A69="","",ROUNDUP(K69/$B$3*J69,0))</x:f>
      </x:c>
      <x:c r="T69" s="26" t="str">
        <x:f>IF(A69="","",IF(OR(NOT(ISNUMBER(D69)),NOT(ISNUMBER(E69)),NOT(ISNUMBER(F69)),NOT(ISNUMBER(H69)),NOT(ISNUMBER(I69)),NOT(ISNUMBER(J69))),"Заполнить данные",IF(AND(K69=0,H69&gt;0),"Проверить остаток",IF(H69&lt;MAX(I69,S69),"Пополнить",IF(AND(Q69="C",H69&gt;MAX(I69,S69)*2),"Сократить закупку",IF(AND(ISNUMBER(N69),N69&lt;$E$3),"Проверить цену","Оставить"))))))</x:f>
      </x:c>
    </x:row>
    <x:row r="70">
      <x:c r="A70" s="19"/>
      <x:c r="B70" s="25"/>
      <x:c r="C70" s="25"/>
      <x:c r="D70" s="20"/>
      <x:c r="E70" s="20"/>
      <x:c r="F70" s="19"/>
      <x:c r="G70" s="19"/>
      <x:c r="H70" s="19"/>
      <x:c r="I70" s="19"/>
      <x:c r="J70" s="19"/>
      <x:c r="K70" s="21" t="str">
        <x:f>IF(A70="","",MAX(0,F70-G70))</x:f>
      </x:c>
      <x:c r="L70" s="22" t="str">
        <x:f>IF(A70="","",K70*E70)</x:f>
      </x:c>
      <x:c r="M70" s="22" t="str">
        <x:f>IF(A70="","",K70*(E70-D70))</x:f>
      </x:c>
      <x:c r="N70" s="23" t="str">
        <x:f>IF(A70="","",IF(L70=0,"n.a.",M70/L70))</x:f>
      </x:c>
      <x:c r="O70" s="23" t="str">
        <x:f>IF(A70="","",IF(SUM($L$8:$L$207)=0,"n.a.",L70/SUM($L$8:$L$207)))</x:f>
      </x:c>
      <x:c r="P70" s="23" t="str">
        <x:f>IF(A70="","",IF(SUM($L$8:$L$207)=0,"n.a.",SUMIF($L$8:$L$207,"&gt;="&amp;L70,$L$8:$L$207)/SUM($L$8:$L$207)))</x:f>
      </x:c>
      <x:c r="Q70" s="21" t="str">
        <x:f>IF(A70="","",IF(L70=0,"C",IF(P70&lt;=$H$3,"A",IF(P70&lt;=$K$3,"B","C"))))</x:f>
      </x:c>
      <x:c r="R70" s="24" t="str">
        <x:f>IF(A70="","",IF(K70=0,"n.a.",H70/(K70/$B$3)))</x:f>
      </x:c>
      <x:c r="S70" s="21" t="str">
        <x:f>IF(A70="","",ROUNDUP(K70/$B$3*J70,0))</x:f>
      </x:c>
      <x:c r="T70" s="26" t="str">
        <x:f>IF(A70="","",IF(OR(NOT(ISNUMBER(D70)),NOT(ISNUMBER(E70)),NOT(ISNUMBER(F70)),NOT(ISNUMBER(H70)),NOT(ISNUMBER(I70)),NOT(ISNUMBER(J70))),"Заполнить данные",IF(AND(K70=0,H70&gt;0),"Проверить остаток",IF(H70&lt;MAX(I70,S70),"Пополнить",IF(AND(Q70="C",H70&gt;MAX(I70,S70)*2),"Сократить закупку",IF(AND(ISNUMBER(N70),N70&lt;$E$3),"Проверить цену","Оставить"))))))</x:f>
      </x:c>
    </x:row>
    <x:row r="71">
      <x:c r="A71" s="19"/>
      <x:c r="B71" s="25"/>
      <x:c r="C71" s="25"/>
      <x:c r="D71" s="20"/>
      <x:c r="E71" s="20"/>
      <x:c r="F71" s="19"/>
      <x:c r="G71" s="19"/>
      <x:c r="H71" s="19"/>
      <x:c r="I71" s="19"/>
      <x:c r="J71" s="19"/>
      <x:c r="K71" s="21" t="str">
        <x:f>IF(A71="","",MAX(0,F71-G71))</x:f>
      </x:c>
      <x:c r="L71" s="22" t="str">
        <x:f>IF(A71="","",K71*E71)</x:f>
      </x:c>
      <x:c r="M71" s="22" t="str">
        <x:f>IF(A71="","",K71*(E71-D71))</x:f>
      </x:c>
      <x:c r="N71" s="23" t="str">
        <x:f>IF(A71="","",IF(L71=0,"n.a.",M71/L71))</x:f>
      </x:c>
      <x:c r="O71" s="23" t="str">
        <x:f>IF(A71="","",IF(SUM($L$8:$L$207)=0,"n.a.",L71/SUM($L$8:$L$207)))</x:f>
      </x:c>
      <x:c r="P71" s="23" t="str">
        <x:f>IF(A71="","",IF(SUM($L$8:$L$207)=0,"n.a.",SUMIF($L$8:$L$207,"&gt;="&amp;L71,$L$8:$L$207)/SUM($L$8:$L$207)))</x:f>
      </x:c>
      <x:c r="Q71" s="21" t="str">
        <x:f>IF(A71="","",IF(L71=0,"C",IF(P71&lt;=$H$3,"A",IF(P71&lt;=$K$3,"B","C"))))</x:f>
      </x:c>
      <x:c r="R71" s="24" t="str">
        <x:f>IF(A71="","",IF(K71=0,"n.a.",H71/(K71/$B$3)))</x:f>
      </x:c>
      <x:c r="S71" s="21" t="str">
        <x:f>IF(A71="","",ROUNDUP(K71/$B$3*J71,0))</x:f>
      </x:c>
      <x:c r="T71" s="26" t="str">
        <x:f>IF(A71="","",IF(OR(NOT(ISNUMBER(D71)),NOT(ISNUMBER(E71)),NOT(ISNUMBER(F71)),NOT(ISNUMBER(H71)),NOT(ISNUMBER(I71)),NOT(ISNUMBER(J71))),"Заполнить данные",IF(AND(K71=0,H71&gt;0),"Проверить остаток",IF(H71&lt;MAX(I71,S71),"Пополнить",IF(AND(Q71="C",H71&gt;MAX(I71,S71)*2),"Сократить закупку",IF(AND(ISNUMBER(N71),N71&lt;$E$3),"Проверить цену","Оставить"))))))</x:f>
      </x:c>
    </x:row>
    <x:row r="72">
      <x:c r="A72" s="19"/>
      <x:c r="B72" s="25"/>
      <x:c r="C72" s="25"/>
      <x:c r="D72" s="20"/>
      <x:c r="E72" s="20"/>
      <x:c r="F72" s="19"/>
      <x:c r="G72" s="19"/>
      <x:c r="H72" s="19"/>
      <x:c r="I72" s="19"/>
      <x:c r="J72" s="19"/>
      <x:c r="K72" s="21" t="str">
        <x:f>IF(A72="","",MAX(0,F72-G72))</x:f>
      </x:c>
      <x:c r="L72" s="22" t="str">
        <x:f>IF(A72="","",K72*E72)</x:f>
      </x:c>
      <x:c r="M72" s="22" t="str">
        <x:f>IF(A72="","",K72*(E72-D72))</x:f>
      </x:c>
      <x:c r="N72" s="23" t="str">
        <x:f>IF(A72="","",IF(L72=0,"n.a.",M72/L72))</x:f>
      </x:c>
      <x:c r="O72" s="23" t="str">
        <x:f>IF(A72="","",IF(SUM($L$8:$L$207)=0,"n.a.",L72/SUM($L$8:$L$207)))</x:f>
      </x:c>
      <x:c r="P72" s="23" t="str">
        <x:f>IF(A72="","",IF(SUM($L$8:$L$207)=0,"n.a.",SUMIF($L$8:$L$207,"&gt;="&amp;L72,$L$8:$L$207)/SUM($L$8:$L$207)))</x:f>
      </x:c>
      <x:c r="Q72" s="21" t="str">
        <x:f>IF(A72="","",IF(L72=0,"C",IF(P72&lt;=$H$3,"A",IF(P72&lt;=$K$3,"B","C"))))</x:f>
      </x:c>
      <x:c r="R72" s="24" t="str">
        <x:f>IF(A72="","",IF(K72=0,"n.a.",H72/(K72/$B$3)))</x:f>
      </x:c>
      <x:c r="S72" s="21" t="str">
        <x:f>IF(A72="","",ROUNDUP(K72/$B$3*J72,0))</x:f>
      </x:c>
      <x:c r="T72" s="26" t="str">
        <x:f>IF(A72="","",IF(OR(NOT(ISNUMBER(D72)),NOT(ISNUMBER(E72)),NOT(ISNUMBER(F72)),NOT(ISNUMBER(H72)),NOT(ISNUMBER(I72)),NOT(ISNUMBER(J72))),"Заполнить данные",IF(AND(K72=0,H72&gt;0),"Проверить остаток",IF(H72&lt;MAX(I72,S72),"Пополнить",IF(AND(Q72="C",H72&gt;MAX(I72,S72)*2),"Сократить закупку",IF(AND(ISNUMBER(N72),N72&lt;$E$3),"Проверить цену","Оставить"))))))</x:f>
      </x:c>
    </x:row>
    <x:row r="73">
      <x:c r="A73" s="19"/>
      <x:c r="B73" s="25"/>
      <x:c r="C73" s="25"/>
      <x:c r="D73" s="20"/>
      <x:c r="E73" s="20"/>
      <x:c r="F73" s="19"/>
      <x:c r="G73" s="19"/>
      <x:c r="H73" s="19"/>
      <x:c r="I73" s="19"/>
      <x:c r="J73" s="19"/>
      <x:c r="K73" s="21" t="str">
        <x:f>IF(A73="","",MAX(0,F73-G73))</x:f>
      </x:c>
      <x:c r="L73" s="22" t="str">
        <x:f>IF(A73="","",K73*E73)</x:f>
      </x:c>
      <x:c r="M73" s="22" t="str">
        <x:f>IF(A73="","",K73*(E73-D73))</x:f>
      </x:c>
      <x:c r="N73" s="23" t="str">
        <x:f>IF(A73="","",IF(L73=0,"n.a.",M73/L73))</x:f>
      </x:c>
      <x:c r="O73" s="23" t="str">
        <x:f>IF(A73="","",IF(SUM($L$8:$L$207)=0,"n.a.",L73/SUM($L$8:$L$207)))</x:f>
      </x:c>
      <x:c r="P73" s="23" t="str">
        <x:f>IF(A73="","",IF(SUM($L$8:$L$207)=0,"n.a.",SUMIF($L$8:$L$207,"&gt;="&amp;L73,$L$8:$L$207)/SUM($L$8:$L$207)))</x:f>
      </x:c>
      <x:c r="Q73" s="21" t="str">
        <x:f>IF(A73="","",IF(L73=0,"C",IF(P73&lt;=$H$3,"A",IF(P73&lt;=$K$3,"B","C"))))</x:f>
      </x:c>
      <x:c r="R73" s="24" t="str">
        <x:f>IF(A73="","",IF(K73=0,"n.a.",H73/(K73/$B$3)))</x:f>
      </x:c>
      <x:c r="S73" s="21" t="str">
        <x:f>IF(A73="","",ROUNDUP(K73/$B$3*J73,0))</x:f>
      </x:c>
      <x:c r="T73" s="26" t="str">
        <x:f>IF(A73="","",IF(OR(NOT(ISNUMBER(D73)),NOT(ISNUMBER(E73)),NOT(ISNUMBER(F73)),NOT(ISNUMBER(H73)),NOT(ISNUMBER(I73)),NOT(ISNUMBER(J73))),"Заполнить данные",IF(AND(K73=0,H73&gt;0),"Проверить остаток",IF(H73&lt;MAX(I73,S73),"Пополнить",IF(AND(Q73="C",H73&gt;MAX(I73,S73)*2),"Сократить закупку",IF(AND(ISNUMBER(N73),N73&lt;$E$3),"Проверить цену","Оставить"))))))</x:f>
      </x:c>
    </x:row>
    <x:row r="74">
      <x:c r="A74" s="19"/>
      <x:c r="B74" s="25"/>
      <x:c r="C74" s="25"/>
      <x:c r="D74" s="20"/>
      <x:c r="E74" s="20"/>
      <x:c r="F74" s="19"/>
      <x:c r="G74" s="19"/>
      <x:c r="H74" s="19"/>
      <x:c r="I74" s="19"/>
      <x:c r="J74" s="19"/>
      <x:c r="K74" s="21" t="str">
        <x:f>IF(A74="","",MAX(0,F74-G74))</x:f>
      </x:c>
      <x:c r="L74" s="22" t="str">
        <x:f>IF(A74="","",K74*E74)</x:f>
      </x:c>
      <x:c r="M74" s="22" t="str">
        <x:f>IF(A74="","",K74*(E74-D74))</x:f>
      </x:c>
      <x:c r="N74" s="23" t="str">
        <x:f>IF(A74="","",IF(L74=0,"n.a.",M74/L74))</x:f>
      </x:c>
      <x:c r="O74" s="23" t="str">
        <x:f>IF(A74="","",IF(SUM($L$8:$L$207)=0,"n.a.",L74/SUM($L$8:$L$207)))</x:f>
      </x:c>
      <x:c r="P74" s="23" t="str">
        <x:f>IF(A74="","",IF(SUM($L$8:$L$207)=0,"n.a.",SUMIF($L$8:$L$207,"&gt;="&amp;L74,$L$8:$L$207)/SUM($L$8:$L$207)))</x:f>
      </x:c>
      <x:c r="Q74" s="21" t="str">
        <x:f>IF(A74="","",IF(L74=0,"C",IF(P74&lt;=$H$3,"A",IF(P74&lt;=$K$3,"B","C"))))</x:f>
      </x:c>
      <x:c r="R74" s="24" t="str">
        <x:f>IF(A74="","",IF(K74=0,"n.a.",H74/(K74/$B$3)))</x:f>
      </x:c>
      <x:c r="S74" s="21" t="str">
        <x:f>IF(A74="","",ROUNDUP(K74/$B$3*J74,0))</x:f>
      </x:c>
      <x:c r="T74" s="26" t="str">
        <x:f>IF(A74="","",IF(OR(NOT(ISNUMBER(D74)),NOT(ISNUMBER(E74)),NOT(ISNUMBER(F74)),NOT(ISNUMBER(H74)),NOT(ISNUMBER(I74)),NOT(ISNUMBER(J74))),"Заполнить данные",IF(AND(K74=0,H74&gt;0),"Проверить остаток",IF(H74&lt;MAX(I74,S74),"Пополнить",IF(AND(Q74="C",H74&gt;MAX(I74,S74)*2),"Сократить закупку",IF(AND(ISNUMBER(N74),N74&lt;$E$3),"Проверить цену","Оставить"))))))</x:f>
      </x:c>
    </x:row>
    <x:row r="75">
      <x:c r="A75" s="19"/>
      <x:c r="B75" s="25"/>
      <x:c r="C75" s="25"/>
      <x:c r="D75" s="20"/>
      <x:c r="E75" s="20"/>
      <x:c r="F75" s="19"/>
      <x:c r="G75" s="19"/>
      <x:c r="H75" s="19"/>
      <x:c r="I75" s="19"/>
      <x:c r="J75" s="19"/>
      <x:c r="K75" s="21" t="str">
        <x:f>IF(A75="","",MAX(0,F75-G75))</x:f>
      </x:c>
      <x:c r="L75" s="22" t="str">
        <x:f>IF(A75="","",K75*E75)</x:f>
      </x:c>
      <x:c r="M75" s="22" t="str">
        <x:f>IF(A75="","",K75*(E75-D75))</x:f>
      </x:c>
      <x:c r="N75" s="23" t="str">
        <x:f>IF(A75="","",IF(L75=0,"n.a.",M75/L75))</x:f>
      </x:c>
      <x:c r="O75" s="23" t="str">
        <x:f>IF(A75="","",IF(SUM($L$8:$L$207)=0,"n.a.",L75/SUM($L$8:$L$207)))</x:f>
      </x:c>
      <x:c r="P75" s="23" t="str">
        <x:f>IF(A75="","",IF(SUM($L$8:$L$207)=0,"n.a.",SUMIF($L$8:$L$207,"&gt;="&amp;L75,$L$8:$L$207)/SUM($L$8:$L$207)))</x:f>
      </x:c>
      <x:c r="Q75" s="21" t="str">
        <x:f>IF(A75="","",IF(L75=0,"C",IF(P75&lt;=$H$3,"A",IF(P75&lt;=$K$3,"B","C"))))</x:f>
      </x:c>
      <x:c r="R75" s="24" t="str">
        <x:f>IF(A75="","",IF(K75=0,"n.a.",H75/(K75/$B$3)))</x:f>
      </x:c>
      <x:c r="S75" s="21" t="str">
        <x:f>IF(A75="","",ROUNDUP(K75/$B$3*J75,0))</x:f>
      </x:c>
      <x:c r="T75" s="26" t="str">
        <x:f>IF(A75="","",IF(OR(NOT(ISNUMBER(D75)),NOT(ISNUMBER(E75)),NOT(ISNUMBER(F75)),NOT(ISNUMBER(H75)),NOT(ISNUMBER(I75)),NOT(ISNUMBER(J75))),"Заполнить данные",IF(AND(K75=0,H75&gt;0),"Проверить остаток",IF(H75&lt;MAX(I75,S75),"Пополнить",IF(AND(Q75="C",H75&gt;MAX(I75,S75)*2),"Сократить закупку",IF(AND(ISNUMBER(N75),N75&lt;$E$3),"Проверить цену","Оставить"))))))</x:f>
      </x:c>
    </x:row>
    <x:row r="76">
      <x:c r="A76" s="19"/>
      <x:c r="B76" s="25"/>
      <x:c r="C76" s="25"/>
      <x:c r="D76" s="20"/>
      <x:c r="E76" s="20"/>
      <x:c r="F76" s="19"/>
      <x:c r="G76" s="19"/>
      <x:c r="H76" s="19"/>
      <x:c r="I76" s="19"/>
      <x:c r="J76" s="19"/>
      <x:c r="K76" s="21" t="str">
        <x:f>IF(A76="","",MAX(0,F76-G76))</x:f>
      </x:c>
      <x:c r="L76" s="22" t="str">
        <x:f>IF(A76="","",K76*E76)</x:f>
      </x:c>
      <x:c r="M76" s="22" t="str">
        <x:f>IF(A76="","",K76*(E76-D76))</x:f>
      </x:c>
      <x:c r="N76" s="23" t="str">
        <x:f>IF(A76="","",IF(L76=0,"n.a.",M76/L76))</x:f>
      </x:c>
      <x:c r="O76" s="23" t="str">
        <x:f>IF(A76="","",IF(SUM($L$8:$L$207)=0,"n.a.",L76/SUM($L$8:$L$207)))</x:f>
      </x:c>
      <x:c r="P76" s="23" t="str">
        <x:f>IF(A76="","",IF(SUM($L$8:$L$207)=0,"n.a.",SUMIF($L$8:$L$207,"&gt;="&amp;L76,$L$8:$L$207)/SUM($L$8:$L$207)))</x:f>
      </x:c>
      <x:c r="Q76" s="21" t="str">
        <x:f>IF(A76="","",IF(L76=0,"C",IF(P76&lt;=$H$3,"A",IF(P76&lt;=$K$3,"B","C"))))</x:f>
      </x:c>
      <x:c r="R76" s="24" t="str">
        <x:f>IF(A76="","",IF(K76=0,"n.a.",H76/(K76/$B$3)))</x:f>
      </x:c>
      <x:c r="S76" s="21" t="str">
        <x:f>IF(A76="","",ROUNDUP(K76/$B$3*J76,0))</x:f>
      </x:c>
      <x:c r="T76" s="26" t="str">
        <x:f>IF(A76="","",IF(OR(NOT(ISNUMBER(D76)),NOT(ISNUMBER(E76)),NOT(ISNUMBER(F76)),NOT(ISNUMBER(H76)),NOT(ISNUMBER(I76)),NOT(ISNUMBER(J76))),"Заполнить данные",IF(AND(K76=0,H76&gt;0),"Проверить остаток",IF(H76&lt;MAX(I76,S76),"Пополнить",IF(AND(Q76="C",H76&gt;MAX(I76,S76)*2),"Сократить закупку",IF(AND(ISNUMBER(N76),N76&lt;$E$3),"Проверить цену","Оставить"))))))</x:f>
      </x:c>
    </x:row>
    <x:row r="77">
      <x:c r="A77" s="19"/>
      <x:c r="B77" s="25"/>
      <x:c r="C77" s="25"/>
      <x:c r="D77" s="20"/>
      <x:c r="E77" s="20"/>
      <x:c r="F77" s="19"/>
      <x:c r="G77" s="19"/>
      <x:c r="H77" s="19"/>
      <x:c r="I77" s="19"/>
      <x:c r="J77" s="19"/>
      <x:c r="K77" s="21" t="str">
        <x:f>IF(A77="","",MAX(0,F77-G77))</x:f>
      </x:c>
      <x:c r="L77" s="22" t="str">
        <x:f>IF(A77="","",K77*E77)</x:f>
      </x:c>
      <x:c r="M77" s="22" t="str">
        <x:f>IF(A77="","",K77*(E77-D77))</x:f>
      </x:c>
      <x:c r="N77" s="23" t="str">
        <x:f>IF(A77="","",IF(L77=0,"n.a.",M77/L77))</x:f>
      </x:c>
      <x:c r="O77" s="23" t="str">
        <x:f>IF(A77="","",IF(SUM($L$8:$L$207)=0,"n.a.",L77/SUM($L$8:$L$207)))</x:f>
      </x:c>
      <x:c r="P77" s="23" t="str">
        <x:f>IF(A77="","",IF(SUM($L$8:$L$207)=0,"n.a.",SUMIF($L$8:$L$207,"&gt;="&amp;L77,$L$8:$L$207)/SUM($L$8:$L$207)))</x:f>
      </x:c>
      <x:c r="Q77" s="21" t="str">
        <x:f>IF(A77="","",IF(L77=0,"C",IF(P77&lt;=$H$3,"A",IF(P77&lt;=$K$3,"B","C"))))</x:f>
      </x:c>
      <x:c r="R77" s="24" t="str">
        <x:f>IF(A77="","",IF(K77=0,"n.a.",H77/(K77/$B$3)))</x:f>
      </x:c>
      <x:c r="S77" s="21" t="str">
        <x:f>IF(A77="","",ROUNDUP(K77/$B$3*J77,0))</x:f>
      </x:c>
      <x:c r="T77" s="26" t="str">
        <x:f>IF(A77="","",IF(OR(NOT(ISNUMBER(D77)),NOT(ISNUMBER(E77)),NOT(ISNUMBER(F77)),NOT(ISNUMBER(H77)),NOT(ISNUMBER(I77)),NOT(ISNUMBER(J77))),"Заполнить данные",IF(AND(K77=0,H77&gt;0),"Проверить остаток",IF(H77&lt;MAX(I77,S77),"Пополнить",IF(AND(Q77="C",H77&gt;MAX(I77,S77)*2),"Сократить закупку",IF(AND(ISNUMBER(N77),N77&lt;$E$3),"Проверить цену","Оставить"))))))</x:f>
      </x:c>
    </x:row>
    <x:row r="78">
      <x:c r="A78" s="19"/>
      <x:c r="B78" s="25"/>
      <x:c r="C78" s="25"/>
      <x:c r="D78" s="20"/>
      <x:c r="E78" s="20"/>
      <x:c r="F78" s="19"/>
      <x:c r="G78" s="19"/>
      <x:c r="H78" s="19"/>
      <x:c r="I78" s="19"/>
      <x:c r="J78" s="19"/>
      <x:c r="K78" s="21" t="str">
        <x:f>IF(A78="","",MAX(0,F78-G78))</x:f>
      </x:c>
      <x:c r="L78" s="22" t="str">
        <x:f>IF(A78="","",K78*E78)</x:f>
      </x:c>
      <x:c r="M78" s="22" t="str">
        <x:f>IF(A78="","",K78*(E78-D78))</x:f>
      </x:c>
      <x:c r="N78" s="23" t="str">
        <x:f>IF(A78="","",IF(L78=0,"n.a.",M78/L78))</x:f>
      </x:c>
      <x:c r="O78" s="23" t="str">
        <x:f>IF(A78="","",IF(SUM($L$8:$L$207)=0,"n.a.",L78/SUM($L$8:$L$207)))</x:f>
      </x:c>
      <x:c r="P78" s="23" t="str">
        <x:f>IF(A78="","",IF(SUM($L$8:$L$207)=0,"n.a.",SUMIF($L$8:$L$207,"&gt;="&amp;L78,$L$8:$L$207)/SUM($L$8:$L$207)))</x:f>
      </x:c>
      <x:c r="Q78" s="21" t="str">
        <x:f>IF(A78="","",IF(L78=0,"C",IF(P78&lt;=$H$3,"A",IF(P78&lt;=$K$3,"B","C"))))</x:f>
      </x:c>
      <x:c r="R78" s="24" t="str">
        <x:f>IF(A78="","",IF(K78=0,"n.a.",H78/(K78/$B$3)))</x:f>
      </x:c>
      <x:c r="S78" s="21" t="str">
        <x:f>IF(A78="","",ROUNDUP(K78/$B$3*J78,0))</x:f>
      </x:c>
      <x:c r="T78" s="26" t="str">
        <x:f>IF(A78="","",IF(OR(NOT(ISNUMBER(D78)),NOT(ISNUMBER(E78)),NOT(ISNUMBER(F78)),NOT(ISNUMBER(H78)),NOT(ISNUMBER(I78)),NOT(ISNUMBER(J78))),"Заполнить данные",IF(AND(K78=0,H78&gt;0),"Проверить остаток",IF(H78&lt;MAX(I78,S78),"Пополнить",IF(AND(Q78="C",H78&gt;MAX(I78,S78)*2),"Сократить закупку",IF(AND(ISNUMBER(N78),N78&lt;$E$3),"Проверить цену","Оставить"))))))</x:f>
      </x:c>
    </x:row>
    <x:row r="79">
      <x:c r="A79" s="19"/>
      <x:c r="B79" s="25"/>
      <x:c r="C79" s="25"/>
      <x:c r="D79" s="20"/>
      <x:c r="E79" s="20"/>
      <x:c r="F79" s="19"/>
      <x:c r="G79" s="19"/>
      <x:c r="H79" s="19"/>
      <x:c r="I79" s="19"/>
      <x:c r="J79" s="19"/>
      <x:c r="K79" s="21" t="str">
        <x:f>IF(A79="","",MAX(0,F79-G79))</x:f>
      </x:c>
      <x:c r="L79" s="22" t="str">
        <x:f>IF(A79="","",K79*E79)</x:f>
      </x:c>
      <x:c r="M79" s="22" t="str">
        <x:f>IF(A79="","",K79*(E79-D79))</x:f>
      </x:c>
      <x:c r="N79" s="23" t="str">
        <x:f>IF(A79="","",IF(L79=0,"n.a.",M79/L79))</x:f>
      </x:c>
      <x:c r="O79" s="23" t="str">
        <x:f>IF(A79="","",IF(SUM($L$8:$L$207)=0,"n.a.",L79/SUM($L$8:$L$207)))</x:f>
      </x:c>
      <x:c r="P79" s="23" t="str">
        <x:f>IF(A79="","",IF(SUM($L$8:$L$207)=0,"n.a.",SUMIF($L$8:$L$207,"&gt;="&amp;L79,$L$8:$L$207)/SUM($L$8:$L$207)))</x:f>
      </x:c>
      <x:c r="Q79" s="21" t="str">
        <x:f>IF(A79="","",IF(L79=0,"C",IF(P79&lt;=$H$3,"A",IF(P79&lt;=$K$3,"B","C"))))</x:f>
      </x:c>
      <x:c r="R79" s="24" t="str">
        <x:f>IF(A79="","",IF(K79=0,"n.a.",H79/(K79/$B$3)))</x:f>
      </x:c>
      <x:c r="S79" s="21" t="str">
        <x:f>IF(A79="","",ROUNDUP(K79/$B$3*J79,0))</x:f>
      </x:c>
      <x:c r="T79" s="26" t="str">
        <x:f>IF(A79="","",IF(OR(NOT(ISNUMBER(D79)),NOT(ISNUMBER(E79)),NOT(ISNUMBER(F79)),NOT(ISNUMBER(H79)),NOT(ISNUMBER(I79)),NOT(ISNUMBER(J79))),"Заполнить данные",IF(AND(K79=0,H79&gt;0),"Проверить остаток",IF(H79&lt;MAX(I79,S79),"Пополнить",IF(AND(Q79="C",H79&gt;MAX(I79,S79)*2),"Сократить закупку",IF(AND(ISNUMBER(N79),N79&lt;$E$3),"Проверить цену","Оставить"))))))</x:f>
      </x:c>
    </x:row>
    <x:row r="80">
      <x:c r="A80" s="19"/>
      <x:c r="B80" s="25"/>
      <x:c r="C80" s="25"/>
      <x:c r="D80" s="20"/>
      <x:c r="E80" s="20"/>
      <x:c r="F80" s="19"/>
      <x:c r="G80" s="19"/>
      <x:c r="H80" s="19"/>
      <x:c r="I80" s="19"/>
      <x:c r="J80" s="19"/>
      <x:c r="K80" s="21" t="str">
        <x:f>IF(A80="","",MAX(0,F80-G80))</x:f>
      </x:c>
      <x:c r="L80" s="22" t="str">
        <x:f>IF(A80="","",K80*E80)</x:f>
      </x:c>
      <x:c r="M80" s="22" t="str">
        <x:f>IF(A80="","",K80*(E80-D80))</x:f>
      </x:c>
      <x:c r="N80" s="23" t="str">
        <x:f>IF(A80="","",IF(L80=0,"n.a.",M80/L80))</x:f>
      </x:c>
      <x:c r="O80" s="23" t="str">
        <x:f>IF(A80="","",IF(SUM($L$8:$L$207)=0,"n.a.",L80/SUM($L$8:$L$207)))</x:f>
      </x:c>
      <x:c r="P80" s="23" t="str">
        <x:f>IF(A80="","",IF(SUM($L$8:$L$207)=0,"n.a.",SUMIF($L$8:$L$207,"&gt;="&amp;L80,$L$8:$L$207)/SUM($L$8:$L$207)))</x:f>
      </x:c>
      <x:c r="Q80" s="21" t="str">
        <x:f>IF(A80="","",IF(L80=0,"C",IF(P80&lt;=$H$3,"A",IF(P80&lt;=$K$3,"B","C"))))</x:f>
      </x:c>
      <x:c r="R80" s="24" t="str">
        <x:f>IF(A80="","",IF(K80=0,"n.a.",H80/(K80/$B$3)))</x:f>
      </x:c>
      <x:c r="S80" s="21" t="str">
        <x:f>IF(A80="","",ROUNDUP(K80/$B$3*J80,0))</x:f>
      </x:c>
      <x:c r="T80" s="26" t="str">
        <x:f>IF(A80="","",IF(OR(NOT(ISNUMBER(D80)),NOT(ISNUMBER(E80)),NOT(ISNUMBER(F80)),NOT(ISNUMBER(H80)),NOT(ISNUMBER(I80)),NOT(ISNUMBER(J80))),"Заполнить данные",IF(AND(K80=0,H80&gt;0),"Проверить остаток",IF(H80&lt;MAX(I80,S80),"Пополнить",IF(AND(Q80="C",H80&gt;MAX(I80,S80)*2),"Сократить закупку",IF(AND(ISNUMBER(N80),N80&lt;$E$3),"Проверить цену","Оставить"))))))</x:f>
      </x:c>
    </x:row>
    <x:row r="81">
      <x:c r="A81" s="19"/>
      <x:c r="B81" s="25"/>
      <x:c r="C81" s="25"/>
      <x:c r="D81" s="20"/>
      <x:c r="E81" s="20"/>
      <x:c r="F81" s="19"/>
      <x:c r="G81" s="19"/>
      <x:c r="H81" s="19"/>
      <x:c r="I81" s="19"/>
      <x:c r="J81" s="19"/>
      <x:c r="K81" s="21" t="str">
        <x:f>IF(A81="","",MAX(0,F81-G81))</x:f>
      </x:c>
      <x:c r="L81" s="22" t="str">
        <x:f>IF(A81="","",K81*E81)</x:f>
      </x:c>
      <x:c r="M81" s="22" t="str">
        <x:f>IF(A81="","",K81*(E81-D81))</x:f>
      </x:c>
      <x:c r="N81" s="23" t="str">
        <x:f>IF(A81="","",IF(L81=0,"n.a.",M81/L81))</x:f>
      </x:c>
      <x:c r="O81" s="23" t="str">
        <x:f>IF(A81="","",IF(SUM($L$8:$L$207)=0,"n.a.",L81/SUM($L$8:$L$207)))</x:f>
      </x:c>
      <x:c r="P81" s="23" t="str">
        <x:f>IF(A81="","",IF(SUM($L$8:$L$207)=0,"n.a.",SUMIF($L$8:$L$207,"&gt;="&amp;L81,$L$8:$L$207)/SUM($L$8:$L$207)))</x:f>
      </x:c>
      <x:c r="Q81" s="21" t="str">
        <x:f>IF(A81="","",IF(L81=0,"C",IF(P81&lt;=$H$3,"A",IF(P81&lt;=$K$3,"B","C"))))</x:f>
      </x:c>
      <x:c r="R81" s="24" t="str">
        <x:f>IF(A81="","",IF(K81=0,"n.a.",H81/(K81/$B$3)))</x:f>
      </x:c>
      <x:c r="S81" s="21" t="str">
        <x:f>IF(A81="","",ROUNDUP(K81/$B$3*J81,0))</x:f>
      </x:c>
      <x:c r="T81" s="26" t="str">
        <x:f>IF(A81="","",IF(OR(NOT(ISNUMBER(D81)),NOT(ISNUMBER(E81)),NOT(ISNUMBER(F81)),NOT(ISNUMBER(H81)),NOT(ISNUMBER(I81)),NOT(ISNUMBER(J81))),"Заполнить данные",IF(AND(K81=0,H81&gt;0),"Проверить остаток",IF(H81&lt;MAX(I81,S81),"Пополнить",IF(AND(Q81="C",H81&gt;MAX(I81,S81)*2),"Сократить закупку",IF(AND(ISNUMBER(N81),N81&lt;$E$3),"Проверить цену","Оставить"))))))</x:f>
      </x:c>
    </x:row>
    <x:row r="82">
      <x:c r="A82" s="19"/>
      <x:c r="B82" s="25"/>
      <x:c r="C82" s="25"/>
      <x:c r="D82" s="20"/>
      <x:c r="E82" s="20"/>
      <x:c r="F82" s="19"/>
      <x:c r="G82" s="19"/>
      <x:c r="H82" s="19"/>
      <x:c r="I82" s="19"/>
      <x:c r="J82" s="19"/>
      <x:c r="K82" s="21" t="str">
        <x:f>IF(A82="","",MAX(0,F82-G82))</x:f>
      </x:c>
      <x:c r="L82" s="22" t="str">
        <x:f>IF(A82="","",K82*E82)</x:f>
      </x:c>
      <x:c r="M82" s="22" t="str">
        <x:f>IF(A82="","",K82*(E82-D82))</x:f>
      </x:c>
      <x:c r="N82" s="23" t="str">
        <x:f>IF(A82="","",IF(L82=0,"n.a.",M82/L82))</x:f>
      </x:c>
      <x:c r="O82" s="23" t="str">
        <x:f>IF(A82="","",IF(SUM($L$8:$L$207)=0,"n.a.",L82/SUM($L$8:$L$207)))</x:f>
      </x:c>
      <x:c r="P82" s="23" t="str">
        <x:f>IF(A82="","",IF(SUM($L$8:$L$207)=0,"n.a.",SUMIF($L$8:$L$207,"&gt;="&amp;L82,$L$8:$L$207)/SUM($L$8:$L$207)))</x:f>
      </x:c>
      <x:c r="Q82" s="21" t="str">
        <x:f>IF(A82="","",IF(L82=0,"C",IF(P82&lt;=$H$3,"A",IF(P82&lt;=$K$3,"B","C"))))</x:f>
      </x:c>
      <x:c r="R82" s="24" t="str">
        <x:f>IF(A82="","",IF(K82=0,"n.a.",H82/(K82/$B$3)))</x:f>
      </x:c>
      <x:c r="S82" s="21" t="str">
        <x:f>IF(A82="","",ROUNDUP(K82/$B$3*J82,0))</x:f>
      </x:c>
      <x:c r="T82" s="26" t="str">
        <x:f>IF(A82="","",IF(OR(NOT(ISNUMBER(D82)),NOT(ISNUMBER(E82)),NOT(ISNUMBER(F82)),NOT(ISNUMBER(H82)),NOT(ISNUMBER(I82)),NOT(ISNUMBER(J82))),"Заполнить данные",IF(AND(K82=0,H82&gt;0),"Проверить остаток",IF(H82&lt;MAX(I82,S82),"Пополнить",IF(AND(Q82="C",H82&gt;MAX(I82,S82)*2),"Сократить закупку",IF(AND(ISNUMBER(N82),N82&lt;$E$3),"Проверить цену","Оставить"))))))</x:f>
      </x:c>
    </x:row>
    <x:row r="83">
      <x:c r="A83" s="19"/>
      <x:c r="B83" s="25"/>
      <x:c r="C83" s="25"/>
      <x:c r="D83" s="20"/>
      <x:c r="E83" s="20"/>
      <x:c r="F83" s="19"/>
      <x:c r="G83" s="19"/>
      <x:c r="H83" s="19"/>
      <x:c r="I83" s="19"/>
      <x:c r="J83" s="19"/>
      <x:c r="K83" s="21" t="str">
        <x:f>IF(A83="","",MAX(0,F83-G83))</x:f>
      </x:c>
      <x:c r="L83" s="22" t="str">
        <x:f>IF(A83="","",K83*E83)</x:f>
      </x:c>
      <x:c r="M83" s="22" t="str">
        <x:f>IF(A83="","",K83*(E83-D83))</x:f>
      </x:c>
      <x:c r="N83" s="23" t="str">
        <x:f>IF(A83="","",IF(L83=0,"n.a.",M83/L83))</x:f>
      </x:c>
      <x:c r="O83" s="23" t="str">
        <x:f>IF(A83="","",IF(SUM($L$8:$L$207)=0,"n.a.",L83/SUM($L$8:$L$207)))</x:f>
      </x:c>
      <x:c r="P83" s="23" t="str">
        <x:f>IF(A83="","",IF(SUM($L$8:$L$207)=0,"n.a.",SUMIF($L$8:$L$207,"&gt;="&amp;L83,$L$8:$L$207)/SUM($L$8:$L$207)))</x:f>
      </x:c>
      <x:c r="Q83" s="21" t="str">
        <x:f>IF(A83="","",IF(L83=0,"C",IF(P83&lt;=$H$3,"A",IF(P83&lt;=$K$3,"B","C"))))</x:f>
      </x:c>
      <x:c r="R83" s="24" t="str">
        <x:f>IF(A83="","",IF(K83=0,"n.a.",H83/(K83/$B$3)))</x:f>
      </x:c>
      <x:c r="S83" s="21" t="str">
        <x:f>IF(A83="","",ROUNDUP(K83/$B$3*J83,0))</x:f>
      </x:c>
      <x:c r="T83" s="26" t="str">
        <x:f>IF(A83="","",IF(OR(NOT(ISNUMBER(D83)),NOT(ISNUMBER(E83)),NOT(ISNUMBER(F83)),NOT(ISNUMBER(H83)),NOT(ISNUMBER(I83)),NOT(ISNUMBER(J83))),"Заполнить данные",IF(AND(K83=0,H83&gt;0),"Проверить остаток",IF(H83&lt;MAX(I83,S83),"Пополнить",IF(AND(Q83="C",H83&gt;MAX(I83,S83)*2),"Сократить закупку",IF(AND(ISNUMBER(N83),N83&lt;$E$3),"Проверить цену","Оставить"))))))</x:f>
      </x:c>
    </x:row>
    <x:row r="84">
      <x:c r="A84" s="19"/>
      <x:c r="B84" s="25"/>
      <x:c r="C84" s="25"/>
      <x:c r="D84" s="20"/>
      <x:c r="E84" s="20"/>
      <x:c r="F84" s="19"/>
      <x:c r="G84" s="19"/>
      <x:c r="H84" s="19"/>
      <x:c r="I84" s="19"/>
      <x:c r="J84" s="19"/>
      <x:c r="K84" s="21" t="str">
        <x:f>IF(A84="","",MAX(0,F84-G84))</x:f>
      </x:c>
      <x:c r="L84" s="22" t="str">
        <x:f>IF(A84="","",K84*E84)</x:f>
      </x:c>
      <x:c r="M84" s="22" t="str">
        <x:f>IF(A84="","",K84*(E84-D84))</x:f>
      </x:c>
      <x:c r="N84" s="23" t="str">
        <x:f>IF(A84="","",IF(L84=0,"n.a.",M84/L84))</x:f>
      </x:c>
      <x:c r="O84" s="23" t="str">
        <x:f>IF(A84="","",IF(SUM($L$8:$L$207)=0,"n.a.",L84/SUM($L$8:$L$207)))</x:f>
      </x:c>
      <x:c r="P84" s="23" t="str">
        <x:f>IF(A84="","",IF(SUM($L$8:$L$207)=0,"n.a.",SUMIF($L$8:$L$207,"&gt;="&amp;L84,$L$8:$L$207)/SUM($L$8:$L$207)))</x:f>
      </x:c>
      <x:c r="Q84" s="21" t="str">
        <x:f>IF(A84="","",IF(L84=0,"C",IF(P84&lt;=$H$3,"A",IF(P84&lt;=$K$3,"B","C"))))</x:f>
      </x:c>
      <x:c r="R84" s="24" t="str">
        <x:f>IF(A84="","",IF(K84=0,"n.a.",H84/(K84/$B$3)))</x:f>
      </x:c>
      <x:c r="S84" s="21" t="str">
        <x:f>IF(A84="","",ROUNDUP(K84/$B$3*J84,0))</x:f>
      </x:c>
      <x:c r="T84" s="26" t="str">
        <x:f>IF(A84="","",IF(OR(NOT(ISNUMBER(D84)),NOT(ISNUMBER(E84)),NOT(ISNUMBER(F84)),NOT(ISNUMBER(H84)),NOT(ISNUMBER(I84)),NOT(ISNUMBER(J84))),"Заполнить данные",IF(AND(K84=0,H84&gt;0),"Проверить остаток",IF(H84&lt;MAX(I84,S84),"Пополнить",IF(AND(Q84="C",H84&gt;MAX(I84,S84)*2),"Сократить закупку",IF(AND(ISNUMBER(N84),N84&lt;$E$3),"Проверить цену","Оставить"))))))</x:f>
      </x:c>
    </x:row>
    <x:row r="85">
      <x:c r="A85" s="19"/>
      <x:c r="B85" s="25"/>
      <x:c r="C85" s="25"/>
      <x:c r="D85" s="20"/>
      <x:c r="E85" s="20"/>
      <x:c r="F85" s="19"/>
      <x:c r="G85" s="19"/>
      <x:c r="H85" s="19"/>
      <x:c r="I85" s="19"/>
      <x:c r="J85" s="19"/>
      <x:c r="K85" s="21" t="str">
        <x:f>IF(A85="","",MAX(0,F85-G85))</x:f>
      </x:c>
      <x:c r="L85" s="22" t="str">
        <x:f>IF(A85="","",K85*E85)</x:f>
      </x:c>
      <x:c r="M85" s="22" t="str">
        <x:f>IF(A85="","",K85*(E85-D85))</x:f>
      </x:c>
      <x:c r="N85" s="23" t="str">
        <x:f>IF(A85="","",IF(L85=0,"n.a.",M85/L85))</x:f>
      </x:c>
      <x:c r="O85" s="23" t="str">
        <x:f>IF(A85="","",IF(SUM($L$8:$L$207)=0,"n.a.",L85/SUM($L$8:$L$207)))</x:f>
      </x:c>
      <x:c r="P85" s="23" t="str">
        <x:f>IF(A85="","",IF(SUM($L$8:$L$207)=0,"n.a.",SUMIF($L$8:$L$207,"&gt;="&amp;L85,$L$8:$L$207)/SUM($L$8:$L$207)))</x:f>
      </x:c>
      <x:c r="Q85" s="21" t="str">
        <x:f>IF(A85="","",IF(L85=0,"C",IF(P85&lt;=$H$3,"A",IF(P85&lt;=$K$3,"B","C"))))</x:f>
      </x:c>
      <x:c r="R85" s="24" t="str">
        <x:f>IF(A85="","",IF(K85=0,"n.a.",H85/(K85/$B$3)))</x:f>
      </x:c>
      <x:c r="S85" s="21" t="str">
        <x:f>IF(A85="","",ROUNDUP(K85/$B$3*J85,0))</x:f>
      </x:c>
      <x:c r="T85" s="26" t="str">
        <x:f>IF(A85="","",IF(OR(NOT(ISNUMBER(D85)),NOT(ISNUMBER(E85)),NOT(ISNUMBER(F85)),NOT(ISNUMBER(H85)),NOT(ISNUMBER(I85)),NOT(ISNUMBER(J85))),"Заполнить данные",IF(AND(K85=0,H85&gt;0),"Проверить остаток",IF(H85&lt;MAX(I85,S85),"Пополнить",IF(AND(Q85="C",H85&gt;MAX(I85,S85)*2),"Сократить закупку",IF(AND(ISNUMBER(N85),N85&lt;$E$3),"Проверить цену","Оставить"))))))</x:f>
      </x:c>
    </x:row>
    <x:row r="86">
      <x:c r="A86" s="19"/>
      <x:c r="B86" s="25"/>
      <x:c r="C86" s="25"/>
      <x:c r="D86" s="20"/>
      <x:c r="E86" s="20"/>
      <x:c r="F86" s="19"/>
      <x:c r="G86" s="19"/>
      <x:c r="H86" s="19"/>
      <x:c r="I86" s="19"/>
      <x:c r="J86" s="19"/>
      <x:c r="K86" s="21" t="str">
        <x:f>IF(A86="","",MAX(0,F86-G86))</x:f>
      </x:c>
      <x:c r="L86" s="22" t="str">
        <x:f>IF(A86="","",K86*E86)</x:f>
      </x:c>
      <x:c r="M86" s="22" t="str">
        <x:f>IF(A86="","",K86*(E86-D86))</x:f>
      </x:c>
      <x:c r="N86" s="23" t="str">
        <x:f>IF(A86="","",IF(L86=0,"n.a.",M86/L86))</x:f>
      </x:c>
      <x:c r="O86" s="23" t="str">
        <x:f>IF(A86="","",IF(SUM($L$8:$L$207)=0,"n.a.",L86/SUM($L$8:$L$207)))</x:f>
      </x:c>
      <x:c r="P86" s="23" t="str">
        <x:f>IF(A86="","",IF(SUM($L$8:$L$207)=0,"n.a.",SUMIF($L$8:$L$207,"&gt;="&amp;L86,$L$8:$L$207)/SUM($L$8:$L$207)))</x:f>
      </x:c>
      <x:c r="Q86" s="21" t="str">
        <x:f>IF(A86="","",IF(L86=0,"C",IF(P86&lt;=$H$3,"A",IF(P86&lt;=$K$3,"B","C"))))</x:f>
      </x:c>
      <x:c r="R86" s="24" t="str">
        <x:f>IF(A86="","",IF(K86=0,"n.a.",H86/(K86/$B$3)))</x:f>
      </x:c>
      <x:c r="S86" s="21" t="str">
        <x:f>IF(A86="","",ROUNDUP(K86/$B$3*J86,0))</x:f>
      </x:c>
      <x:c r="T86" s="26" t="str">
        <x:f>IF(A86="","",IF(OR(NOT(ISNUMBER(D86)),NOT(ISNUMBER(E86)),NOT(ISNUMBER(F86)),NOT(ISNUMBER(H86)),NOT(ISNUMBER(I86)),NOT(ISNUMBER(J86))),"Заполнить данные",IF(AND(K86=0,H86&gt;0),"Проверить остаток",IF(H86&lt;MAX(I86,S86),"Пополнить",IF(AND(Q86="C",H86&gt;MAX(I86,S86)*2),"Сократить закупку",IF(AND(ISNUMBER(N86),N86&lt;$E$3),"Проверить цену","Оставить"))))))</x:f>
      </x:c>
    </x:row>
    <x:row r="87">
      <x:c r="A87" s="19"/>
      <x:c r="B87" s="25"/>
      <x:c r="C87" s="25"/>
      <x:c r="D87" s="20"/>
      <x:c r="E87" s="20"/>
      <x:c r="F87" s="19"/>
      <x:c r="G87" s="19"/>
      <x:c r="H87" s="19"/>
      <x:c r="I87" s="19"/>
      <x:c r="J87" s="19"/>
      <x:c r="K87" s="21" t="str">
        <x:f>IF(A87="","",MAX(0,F87-G87))</x:f>
      </x:c>
      <x:c r="L87" s="22" t="str">
        <x:f>IF(A87="","",K87*E87)</x:f>
      </x:c>
      <x:c r="M87" s="22" t="str">
        <x:f>IF(A87="","",K87*(E87-D87))</x:f>
      </x:c>
      <x:c r="N87" s="23" t="str">
        <x:f>IF(A87="","",IF(L87=0,"n.a.",M87/L87))</x:f>
      </x:c>
      <x:c r="O87" s="23" t="str">
        <x:f>IF(A87="","",IF(SUM($L$8:$L$207)=0,"n.a.",L87/SUM($L$8:$L$207)))</x:f>
      </x:c>
      <x:c r="P87" s="23" t="str">
        <x:f>IF(A87="","",IF(SUM($L$8:$L$207)=0,"n.a.",SUMIF($L$8:$L$207,"&gt;="&amp;L87,$L$8:$L$207)/SUM($L$8:$L$207)))</x:f>
      </x:c>
      <x:c r="Q87" s="21" t="str">
        <x:f>IF(A87="","",IF(L87=0,"C",IF(P87&lt;=$H$3,"A",IF(P87&lt;=$K$3,"B","C"))))</x:f>
      </x:c>
      <x:c r="R87" s="24" t="str">
        <x:f>IF(A87="","",IF(K87=0,"n.a.",H87/(K87/$B$3)))</x:f>
      </x:c>
      <x:c r="S87" s="21" t="str">
        <x:f>IF(A87="","",ROUNDUP(K87/$B$3*J87,0))</x:f>
      </x:c>
      <x:c r="T87" s="26" t="str">
        <x:f>IF(A87="","",IF(OR(NOT(ISNUMBER(D87)),NOT(ISNUMBER(E87)),NOT(ISNUMBER(F87)),NOT(ISNUMBER(H87)),NOT(ISNUMBER(I87)),NOT(ISNUMBER(J87))),"Заполнить данные",IF(AND(K87=0,H87&gt;0),"Проверить остаток",IF(H87&lt;MAX(I87,S87),"Пополнить",IF(AND(Q87="C",H87&gt;MAX(I87,S87)*2),"Сократить закупку",IF(AND(ISNUMBER(N87),N87&lt;$E$3),"Проверить цену","Оставить"))))))</x:f>
      </x:c>
    </x:row>
    <x:row r="88">
      <x:c r="A88" s="19"/>
      <x:c r="B88" s="25"/>
      <x:c r="C88" s="25"/>
      <x:c r="D88" s="20"/>
      <x:c r="E88" s="20"/>
      <x:c r="F88" s="19"/>
      <x:c r="G88" s="19"/>
      <x:c r="H88" s="19"/>
      <x:c r="I88" s="19"/>
      <x:c r="J88" s="19"/>
      <x:c r="K88" s="21" t="str">
        <x:f>IF(A88="","",MAX(0,F88-G88))</x:f>
      </x:c>
      <x:c r="L88" s="22" t="str">
        <x:f>IF(A88="","",K88*E88)</x:f>
      </x:c>
      <x:c r="M88" s="22" t="str">
        <x:f>IF(A88="","",K88*(E88-D88))</x:f>
      </x:c>
      <x:c r="N88" s="23" t="str">
        <x:f>IF(A88="","",IF(L88=0,"n.a.",M88/L88))</x:f>
      </x:c>
      <x:c r="O88" s="23" t="str">
        <x:f>IF(A88="","",IF(SUM($L$8:$L$207)=0,"n.a.",L88/SUM($L$8:$L$207)))</x:f>
      </x:c>
      <x:c r="P88" s="23" t="str">
        <x:f>IF(A88="","",IF(SUM($L$8:$L$207)=0,"n.a.",SUMIF($L$8:$L$207,"&gt;="&amp;L88,$L$8:$L$207)/SUM($L$8:$L$207)))</x:f>
      </x:c>
      <x:c r="Q88" s="21" t="str">
        <x:f>IF(A88="","",IF(L88=0,"C",IF(P88&lt;=$H$3,"A",IF(P88&lt;=$K$3,"B","C"))))</x:f>
      </x:c>
      <x:c r="R88" s="24" t="str">
        <x:f>IF(A88="","",IF(K88=0,"n.a.",H88/(K88/$B$3)))</x:f>
      </x:c>
      <x:c r="S88" s="21" t="str">
        <x:f>IF(A88="","",ROUNDUP(K88/$B$3*J88,0))</x:f>
      </x:c>
      <x:c r="T88" s="26" t="str">
        <x:f>IF(A88="","",IF(OR(NOT(ISNUMBER(D88)),NOT(ISNUMBER(E88)),NOT(ISNUMBER(F88)),NOT(ISNUMBER(H88)),NOT(ISNUMBER(I88)),NOT(ISNUMBER(J88))),"Заполнить данные",IF(AND(K88=0,H88&gt;0),"Проверить остаток",IF(H88&lt;MAX(I88,S88),"Пополнить",IF(AND(Q88="C",H88&gt;MAX(I88,S88)*2),"Сократить закупку",IF(AND(ISNUMBER(N88),N88&lt;$E$3),"Проверить цену","Оставить"))))))</x:f>
      </x:c>
    </x:row>
    <x:row r="89">
      <x:c r="A89" s="19"/>
      <x:c r="B89" s="25"/>
      <x:c r="C89" s="25"/>
      <x:c r="D89" s="20"/>
      <x:c r="E89" s="20"/>
      <x:c r="F89" s="19"/>
      <x:c r="G89" s="19"/>
      <x:c r="H89" s="19"/>
      <x:c r="I89" s="19"/>
      <x:c r="J89" s="19"/>
      <x:c r="K89" s="21" t="str">
        <x:f>IF(A89="","",MAX(0,F89-G89))</x:f>
      </x:c>
      <x:c r="L89" s="22" t="str">
        <x:f>IF(A89="","",K89*E89)</x:f>
      </x:c>
      <x:c r="M89" s="22" t="str">
        <x:f>IF(A89="","",K89*(E89-D89))</x:f>
      </x:c>
      <x:c r="N89" s="23" t="str">
        <x:f>IF(A89="","",IF(L89=0,"n.a.",M89/L89))</x:f>
      </x:c>
      <x:c r="O89" s="23" t="str">
        <x:f>IF(A89="","",IF(SUM($L$8:$L$207)=0,"n.a.",L89/SUM($L$8:$L$207)))</x:f>
      </x:c>
      <x:c r="P89" s="23" t="str">
        <x:f>IF(A89="","",IF(SUM($L$8:$L$207)=0,"n.a.",SUMIF($L$8:$L$207,"&gt;="&amp;L89,$L$8:$L$207)/SUM($L$8:$L$207)))</x:f>
      </x:c>
      <x:c r="Q89" s="21" t="str">
        <x:f>IF(A89="","",IF(L89=0,"C",IF(P89&lt;=$H$3,"A",IF(P89&lt;=$K$3,"B","C"))))</x:f>
      </x:c>
      <x:c r="R89" s="24" t="str">
        <x:f>IF(A89="","",IF(K89=0,"n.a.",H89/(K89/$B$3)))</x:f>
      </x:c>
      <x:c r="S89" s="21" t="str">
        <x:f>IF(A89="","",ROUNDUP(K89/$B$3*J89,0))</x:f>
      </x:c>
      <x:c r="T89" s="26" t="str">
        <x:f>IF(A89="","",IF(OR(NOT(ISNUMBER(D89)),NOT(ISNUMBER(E89)),NOT(ISNUMBER(F89)),NOT(ISNUMBER(H89)),NOT(ISNUMBER(I89)),NOT(ISNUMBER(J89))),"Заполнить данные",IF(AND(K89=0,H89&gt;0),"Проверить остаток",IF(H89&lt;MAX(I89,S89),"Пополнить",IF(AND(Q89="C",H89&gt;MAX(I89,S89)*2),"Сократить закупку",IF(AND(ISNUMBER(N89),N89&lt;$E$3),"Проверить цену","Оставить"))))))</x:f>
      </x:c>
    </x:row>
    <x:row r="90">
      <x:c r="A90" s="19"/>
      <x:c r="B90" s="25"/>
      <x:c r="C90" s="25"/>
      <x:c r="D90" s="20"/>
      <x:c r="E90" s="20"/>
      <x:c r="F90" s="19"/>
      <x:c r="G90" s="19"/>
      <x:c r="H90" s="19"/>
      <x:c r="I90" s="19"/>
      <x:c r="J90" s="19"/>
      <x:c r="K90" s="21" t="str">
        <x:f>IF(A90="","",MAX(0,F90-G90))</x:f>
      </x:c>
      <x:c r="L90" s="22" t="str">
        <x:f>IF(A90="","",K90*E90)</x:f>
      </x:c>
      <x:c r="M90" s="22" t="str">
        <x:f>IF(A90="","",K90*(E90-D90))</x:f>
      </x:c>
      <x:c r="N90" s="23" t="str">
        <x:f>IF(A90="","",IF(L90=0,"n.a.",M90/L90))</x:f>
      </x:c>
      <x:c r="O90" s="23" t="str">
        <x:f>IF(A90="","",IF(SUM($L$8:$L$207)=0,"n.a.",L90/SUM($L$8:$L$207)))</x:f>
      </x:c>
      <x:c r="P90" s="23" t="str">
        <x:f>IF(A90="","",IF(SUM($L$8:$L$207)=0,"n.a.",SUMIF($L$8:$L$207,"&gt;="&amp;L90,$L$8:$L$207)/SUM($L$8:$L$207)))</x:f>
      </x:c>
      <x:c r="Q90" s="21" t="str">
        <x:f>IF(A90="","",IF(L90=0,"C",IF(P90&lt;=$H$3,"A",IF(P90&lt;=$K$3,"B","C"))))</x:f>
      </x:c>
      <x:c r="R90" s="24" t="str">
        <x:f>IF(A90="","",IF(K90=0,"n.a.",H90/(K90/$B$3)))</x:f>
      </x:c>
      <x:c r="S90" s="21" t="str">
        <x:f>IF(A90="","",ROUNDUP(K90/$B$3*J90,0))</x:f>
      </x:c>
      <x:c r="T90" s="26" t="str">
        <x:f>IF(A90="","",IF(OR(NOT(ISNUMBER(D90)),NOT(ISNUMBER(E90)),NOT(ISNUMBER(F90)),NOT(ISNUMBER(H90)),NOT(ISNUMBER(I90)),NOT(ISNUMBER(J90))),"Заполнить данные",IF(AND(K90=0,H90&gt;0),"Проверить остаток",IF(H90&lt;MAX(I90,S90),"Пополнить",IF(AND(Q90="C",H90&gt;MAX(I90,S90)*2),"Сократить закупку",IF(AND(ISNUMBER(N90),N90&lt;$E$3),"Проверить цену","Оставить"))))))</x:f>
      </x:c>
    </x:row>
    <x:row r="91">
      <x:c r="A91" s="19"/>
      <x:c r="B91" s="25"/>
      <x:c r="C91" s="25"/>
      <x:c r="D91" s="20"/>
      <x:c r="E91" s="20"/>
      <x:c r="F91" s="19"/>
      <x:c r="G91" s="19"/>
      <x:c r="H91" s="19"/>
      <x:c r="I91" s="19"/>
      <x:c r="J91" s="19"/>
      <x:c r="K91" s="21" t="str">
        <x:f>IF(A91="","",MAX(0,F91-G91))</x:f>
      </x:c>
      <x:c r="L91" s="22" t="str">
        <x:f>IF(A91="","",K91*E91)</x:f>
      </x:c>
      <x:c r="M91" s="22" t="str">
        <x:f>IF(A91="","",K91*(E91-D91))</x:f>
      </x:c>
      <x:c r="N91" s="23" t="str">
        <x:f>IF(A91="","",IF(L91=0,"n.a.",M91/L91))</x:f>
      </x:c>
      <x:c r="O91" s="23" t="str">
        <x:f>IF(A91="","",IF(SUM($L$8:$L$207)=0,"n.a.",L91/SUM($L$8:$L$207)))</x:f>
      </x:c>
      <x:c r="P91" s="23" t="str">
        <x:f>IF(A91="","",IF(SUM($L$8:$L$207)=0,"n.a.",SUMIF($L$8:$L$207,"&gt;="&amp;L91,$L$8:$L$207)/SUM($L$8:$L$207)))</x:f>
      </x:c>
      <x:c r="Q91" s="21" t="str">
        <x:f>IF(A91="","",IF(L91=0,"C",IF(P91&lt;=$H$3,"A",IF(P91&lt;=$K$3,"B","C"))))</x:f>
      </x:c>
      <x:c r="R91" s="24" t="str">
        <x:f>IF(A91="","",IF(K91=0,"n.a.",H91/(K91/$B$3)))</x:f>
      </x:c>
      <x:c r="S91" s="21" t="str">
        <x:f>IF(A91="","",ROUNDUP(K91/$B$3*J91,0))</x:f>
      </x:c>
      <x:c r="T91" s="26" t="str">
        <x:f>IF(A91="","",IF(OR(NOT(ISNUMBER(D91)),NOT(ISNUMBER(E91)),NOT(ISNUMBER(F91)),NOT(ISNUMBER(H91)),NOT(ISNUMBER(I91)),NOT(ISNUMBER(J91))),"Заполнить данные",IF(AND(K91=0,H91&gt;0),"Проверить остаток",IF(H91&lt;MAX(I91,S91),"Пополнить",IF(AND(Q91="C",H91&gt;MAX(I91,S91)*2),"Сократить закупку",IF(AND(ISNUMBER(N91),N91&lt;$E$3),"Проверить цену","Оставить"))))))</x:f>
      </x:c>
    </x:row>
    <x:row r="92">
      <x:c r="A92" s="19"/>
      <x:c r="B92" s="25"/>
      <x:c r="C92" s="25"/>
      <x:c r="D92" s="20"/>
      <x:c r="E92" s="20"/>
      <x:c r="F92" s="19"/>
      <x:c r="G92" s="19"/>
      <x:c r="H92" s="19"/>
      <x:c r="I92" s="19"/>
      <x:c r="J92" s="19"/>
      <x:c r="K92" s="21" t="str">
        <x:f>IF(A92="","",MAX(0,F92-G92))</x:f>
      </x:c>
      <x:c r="L92" s="22" t="str">
        <x:f>IF(A92="","",K92*E92)</x:f>
      </x:c>
      <x:c r="M92" s="22" t="str">
        <x:f>IF(A92="","",K92*(E92-D92))</x:f>
      </x:c>
      <x:c r="N92" s="23" t="str">
        <x:f>IF(A92="","",IF(L92=0,"n.a.",M92/L92))</x:f>
      </x:c>
      <x:c r="O92" s="23" t="str">
        <x:f>IF(A92="","",IF(SUM($L$8:$L$207)=0,"n.a.",L92/SUM($L$8:$L$207)))</x:f>
      </x:c>
      <x:c r="P92" s="23" t="str">
        <x:f>IF(A92="","",IF(SUM($L$8:$L$207)=0,"n.a.",SUMIF($L$8:$L$207,"&gt;="&amp;L92,$L$8:$L$207)/SUM($L$8:$L$207)))</x:f>
      </x:c>
      <x:c r="Q92" s="21" t="str">
        <x:f>IF(A92="","",IF(L92=0,"C",IF(P92&lt;=$H$3,"A",IF(P92&lt;=$K$3,"B","C"))))</x:f>
      </x:c>
      <x:c r="R92" s="24" t="str">
        <x:f>IF(A92="","",IF(K92=0,"n.a.",H92/(K92/$B$3)))</x:f>
      </x:c>
      <x:c r="S92" s="21" t="str">
        <x:f>IF(A92="","",ROUNDUP(K92/$B$3*J92,0))</x:f>
      </x:c>
      <x:c r="T92" s="26" t="str">
        <x:f>IF(A92="","",IF(OR(NOT(ISNUMBER(D92)),NOT(ISNUMBER(E92)),NOT(ISNUMBER(F92)),NOT(ISNUMBER(H92)),NOT(ISNUMBER(I92)),NOT(ISNUMBER(J92))),"Заполнить данные",IF(AND(K92=0,H92&gt;0),"Проверить остаток",IF(H92&lt;MAX(I92,S92),"Пополнить",IF(AND(Q92="C",H92&gt;MAX(I92,S92)*2),"Сократить закупку",IF(AND(ISNUMBER(N92),N92&lt;$E$3),"Проверить цену","Оставить"))))))</x:f>
      </x:c>
    </x:row>
    <x:row r="93">
      <x:c r="A93" s="19"/>
      <x:c r="B93" s="25"/>
      <x:c r="C93" s="25"/>
      <x:c r="D93" s="20"/>
      <x:c r="E93" s="20"/>
      <x:c r="F93" s="19"/>
      <x:c r="G93" s="19"/>
      <x:c r="H93" s="19"/>
      <x:c r="I93" s="19"/>
      <x:c r="J93" s="19"/>
      <x:c r="K93" s="21" t="str">
        <x:f>IF(A93="","",MAX(0,F93-G93))</x:f>
      </x:c>
      <x:c r="L93" s="22" t="str">
        <x:f>IF(A93="","",K93*E93)</x:f>
      </x:c>
      <x:c r="M93" s="22" t="str">
        <x:f>IF(A93="","",K93*(E93-D93))</x:f>
      </x:c>
      <x:c r="N93" s="23" t="str">
        <x:f>IF(A93="","",IF(L93=0,"n.a.",M93/L93))</x:f>
      </x:c>
      <x:c r="O93" s="23" t="str">
        <x:f>IF(A93="","",IF(SUM($L$8:$L$207)=0,"n.a.",L93/SUM($L$8:$L$207)))</x:f>
      </x:c>
      <x:c r="P93" s="23" t="str">
        <x:f>IF(A93="","",IF(SUM($L$8:$L$207)=0,"n.a.",SUMIF($L$8:$L$207,"&gt;="&amp;L93,$L$8:$L$207)/SUM($L$8:$L$207)))</x:f>
      </x:c>
      <x:c r="Q93" s="21" t="str">
        <x:f>IF(A93="","",IF(L93=0,"C",IF(P93&lt;=$H$3,"A",IF(P93&lt;=$K$3,"B","C"))))</x:f>
      </x:c>
      <x:c r="R93" s="24" t="str">
        <x:f>IF(A93="","",IF(K93=0,"n.a.",H93/(K93/$B$3)))</x:f>
      </x:c>
      <x:c r="S93" s="21" t="str">
        <x:f>IF(A93="","",ROUNDUP(K93/$B$3*J93,0))</x:f>
      </x:c>
      <x:c r="T93" s="26" t="str">
        <x:f>IF(A93="","",IF(OR(NOT(ISNUMBER(D93)),NOT(ISNUMBER(E93)),NOT(ISNUMBER(F93)),NOT(ISNUMBER(H93)),NOT(ISNUMBER(I93)),NOT(ISNUMBER(J93))),"Заполнить данные",IF(AND(K93=0,H93&gt;0),"Проверить остаток",IF(H93&lt;MAX(I93,S93),"Пополнить",IF(AND(Q93="C",H93&gt;MAX(I93,S93)*2),"Сократить закупку",IF(AND(ISNUMBER(N93),N93&lt;$E$3),"Проверить цену","Оставить"))))))</x:f>
      </x:c>
    </x:row>
    <x:row r="94">
      <x:c r="A94" s="19"/>
      <x:c r="B94" s="25"/>
      <x:c r="C94" s="25"/>
      <x:c r="D94" s="20"/>
      <x:c r="E94" s="20"/>
      <x:c r="F94" s="19"/>
      <x:c r="G94" s="19"/>
      <x:c r="H94" s="19"/>
      <x:c r="I94" s="19"/>
      <x:c r="J94" s="19"/>
      <x:c r="K94" s="21" t="str">
        <x:f>IF(A94="","",MAX(0,F94-G94))</x:f>
      </x:c>
      <x:c r="L94" s="22" t="str">
        <x:f>IF(A94="","",K94*E94)</x:f>
      </x:c>
      <x:c r="M94" s="22" t="str">
        <x:f>IF(A94="","",K94*(E94-D94))</x:f>
      </x:c>
      <x:c r="N94" s="23" t="str">
        <x:f>IF(A94="","",IF(L94=0,"n.a.",M94/L94))</x:f>
      </x:c>
      <x:c r="O94" s="23" t="str">
        <x:f>IF(A94="","",IF(SUM($L$8:$L$207)=0,"n.a.",L94/SUM($L$8:$L$207)))</x:f>
      </x:c>
      <x:c r="P94" s="23" t="str">
        <x:f>IF(A94="","",IF(SUM($L$8:$L$207)=0,"n.a.",SUMIF($L$8:$L$207,"&gt;="&amp;L94,$L$8:$L$207)/SUM($L$8:$L$207)))</x:f>
      </x:c>
      <x:c r="Q94" s="21" t="str">
        <x:f>IF(A94="","",IF(L94=0,"C",IF(P94&lt;=$H$3,"A",IF(P94&lt;=$K$3,"B","C"))))</x:f>
      </x:c>
      <x:c r="R94" s="24" t="str">
        <x:f>IF(A94="","",IF(K94=0,"n.a.",H94/(K94/$B$3)))</x:f>
      </x:c>
      <x:c r="S94" s="21" t="str">
        <x:f>IF(A94="","",ROUNDUP(K94/$B$3*J94,0))</x:f>
      </x:c>
      <x:c r="T94" s="26" t="str">
        <x:f>IF(A94="","",IF(OR(NOT(ISNUMBER(D94)),NOT(ISNUMBER(E94)),NOT(ISNUMBER(F94)),NOT(ISNUMBER(H94)),NOT(ISNUMBER(I94)),NOT(ISNUMBER(J94))),"Заполнить данные",IF(AND(K94=0,H94&gt;0),"Проверить остаток",IF(H94&lt;MAX(I94,S94),"Пополнить",IF(AND(Q94="C",H94&gt;MAX(I94,S94)*2),"Сократить закупку",IF(AND(ISNUMBER(N94),N94&lt;$E$3),"Проверить цену","Оставить"))))))</x:f>
      </x:c>
    </x:row>
    <x:row r="95">
      <x:c r="A95" s="19"/>
      <x:c r="B95" s="25"/>
      <x:c r="C95" s="25"/>
      <x:c r="D95" s="20"/>
      <x:c r="E95" s="20"/>
      <x:c r="F95" s="19"/>
      <x:c r="G95" s="19"/>
      <x:c r="H95" s="19"/>
      <x:c r="I95" s="19"/>
      <x:c r="J95" s="19"/>
      <x:c r="K95" s="21" t="str">
        <x:f>IF(A95="","",MAX(0,F95-G95))</x:f>
      </x:c>
      <x:c r="L95" s="22" t="str">
        <x:f>IF(A95="","",K95*E95)</x:f>
      </x:c>
      <x:c r="M95" s="22" t="str">
        <x:f>IF(A95="","",K95*(E95-D95))</x:f>
      </x:c>
      <x:c r="N95" s="23" t="str">
        <x:f>IF(A95="","",IF(L95=0,"n.a.",M95/L95))</x:f>
      </x:c>
      <x:c r="O95" s="23" t="str">
        <x:f>IF(A95="","",IF(SUM($L$8:$L$207)=0,"n.a.",L95/SUM($L$8:$L$207)))</x:f>
      </x:c>
      <x:c r="P95" s="23" t="str">
        <x:f>IF(A95="","",IF(SUM($L$8:$L$207)=0,"n.a.",SUMIF($L$8:$L$207,"&gt;="&amp;L95,$L$8:$L$207)/SUM($L$8:$L$207)))</x:f>
      </x:c>
      <x:c r="Q95" s="21" t="str">
        <x:f>IF(A95="","",IF(L95=0,"C",IF(P95&lt;=$H$3,"A",IF(P95&lt;=$K$3,"B","C"))))</x:f>
      </x:c>
      <x:c r="R95" s="24" t="str">
        <x:f>IF(A95="","",IF(K95=0,"n.a.",H95/(K95/$B$3)))</x:f>
      </x:c>
      <x:c r="S95" s="21" t="str">
        <x:f>IF(A95="","",ROUNDUP(K95/$B$3*J95,0))</x:f>
      </x:c>
      <x:c r="T95" s="26" t="str">
        <x:f>IF(A95="","",IF(OR(NOT(ISNUMBER(D95)),NOT(ISNUMBER(E95)),NOT(ISNUMBER(F95)),NOT(ISNUMBER(H95)),NOT(ISNUMBER(I95)),NOT(ISNUMBER(J95))),"Заполнить данные",IF(AND(K95=0,H95&gt;0),"Проверить остаток",IF(H95&lt;MAX(I95,S95),"Пополнить",IF(AND(Q95="C",H95&gt;MAX(I95,S95)*2),"Сократить закупку",IF(AND(ISNUMBER(N95),N95&lt;$E$3),"Проверить цену","Оставить"))))))</x:f>
      </x:c>
    </x:row>
    <x:row r="96">
      <x:c r="A96" s="19"/>
      <x:c r="B96" s="25"/>
      <x:c r="C96" s="25"/>
      <x:c r="D96" s="20"/>
      <x:c r="E96" s="20"/>
      <x:c r="F96" s="19"/>
      <x:c r="G96" s="19"/>
      <x:c r="H96" s="19"/>
      <x:c r="I96" s="19"/>
      <x:c r="J96" s="19"/>
      <x:c r="K96" s="21" t="str">
        <x:f>IF(A96="","",MAX(0,F96-G96))</x:f>
      </x:c>
      <x:c r="L96" s="22" t="str">
        <x:f>IF(A96="","",K96*E96)</x:f>
      </x:c>
      <x:c r="M96" s="22" t="str">
        <x:f>IF(A96="","",K96*(E96-D96))</x:f>
      </x:c>
      <x:c r="N96" s="23" t="str">
        <x:f>IF(A96="","",IF(L96=0,"n.a.",M96/L96))</x:f>
      </x:c>
      <x:c r="O96" s="23" t="str">
        <x:f>IF(A96="","",IF(SUM($L$8:$L$207)=0,"n.a.",L96/SUM($L$8:$L$207)))</x:f>
      </x:c>
      <x:c r="P96" s="23" t="str">
        <x:f>IF(A96="","",IF(SUM($L$8:$L$207)=0,"n.a.",SUMIF($L$8:$L$207,"&gt;="&amp;L96,$L$8:$L$207)/SUM($L$8:$L$207)))</x:f>
      </x:c>
      <x:c r="Q96" s="21" t="str">
        <x:f>IF(A96="","",IF(L96=0,"C",IF(P96&lt;=$H$3,"A",IF(P96&lt;=$K$3,"B","C"))))</x:f>
      </x:c>
      <x:c r="R96" s="24" t="str">
        <x:f>IF(A96="","",IF(K96=0,"n.a.",H96/(K96/$B$3)))</x:f>
      </x:c>
      <x:c r="S96" s="21" t="str">
        <x:f>IF(A96="","",ROUNDUP(K96/$B$3*J96,0))</x:f>
      </x:c>
      <x:c r="T96" s="26" t="str">
        <x:f>IF(A96="","",IF(OR(NOT(ISNUMBER(D96)),NOT(ISNUMBER(E96)),NOT(ISNUMBER(F96)),NOT(ISNUMBER(H96)),NOT(ISNUMBER(I96)),NOT(ISNUMBER(J96))),"Заполнить данные",IF(AND(K96=0,H96&gt;0),"Проверить остаток",IF(H96&lt;MAX(I96,S96),"Пополнить",IF(AND(Q96="C",H96&gt;MAX(I96,S96)*2),"Сократить закупку",IF(AND(ISNUMBER(N96),N96&lt;$E$3),"Проверить цену","Оставить"))))))</x:f>
      </x:c>
    </x:row>
    <x:row r="97">
      <x:c r="A97" s="19"/>
      <x:c r="B97" s="25"/>
      <x:c r="C97" s="25"/>
      <x:c r="D97" s="20"/>
      <x:c r="E97" s="20"/>
      <x:c r="F97" s="19"/>
      <x:c r="G97" s="19"/>
      <x:c r="H97" s="19"/>
      <x:c r="I97" s="19"/>
      <x:c r="J97" s="19"/>
      <x:c r="K97" s="21" t="str">
        <x:f>IF(A97="","",MAX(0,F97-G97))</x:f>
      </x:c>
      <x:c r="L97" s="22" t="str">
        <x:f>IF(A97="","",K97*E97)</x:f>
      </x:c>
      <x:c r="M97" s="22" t="str">
        <x:f>IF(A97="","",K97*(E97-D97))</x:f>
      </x:c>
      <x:c r="N97" s="23" t="str">
        <x:f>IF(A97="","",IF(L97=0,"n.a.",M97/L97))</x:f>
      </x:c>
      <x:c r="O97" s="23" t="str">
        <x:f>IF(A97="","",IF(SUM($L$8:$L$207)=0,"n.a.",L97/SUM($L$8:$L$207)))</x:f>
      </x:c>
      <x:c r="P97" s="23" t="str">
        <x:f>IF(A97="","",IF(SUM($L$8:$L$207)=0,"n.a.",SUMIF($L$8:$L$207,"&gt;="&amp;L97,$L$8:$L$207)/SUM($L$8:$L$207)))</x:f>
      </x:c>
      <x:c r="Q97" s="21" t="str">
        <x:f>IF(A97="","",IF(L97=0,"C",IF(P97&lt;=$H$3,"A",IF(P97&lt;=$K$3,"B","C"))))</x:f>
      </x:c>
      <x:c r="R97" s="24" t="str">
        <x:f>IF(A97="","",IF(K97=0,"n.a.",H97/(K97/$B$3)))</x:f>
      </x:c>
      <x:c r="S97" s="21" t="str">
        <x:f>IF(A97="","",ROUNDUP(K97/$B$3*J97,0))</x:f>
      </x:c>
      <x:c r="T97" s="26" t="str">
        <x:f>IF(A97="","",IF(OR(NOT(ISNUMBER(D97)),NOT(ISNUMBER(E97)),NOT(ISNUMBER(F97)),NOT(ISNUMBER(H97)),NOT(ISNUMBER(I97)),NOT(ISNUMBER(J97))),"Заполнить данные",IF(AND(K97=0,H97&gt;0),"Проверить остаток",IF(H97&lt;MAX(I97,S97),"Пополнить",IF(AND(Q97="C",H97&gt;MAX(I97,S97)*2),"Сократить закупку",IF(AND(ISNUMBER(N97),N97&lt;$E$3),"Проверить цену","Оставить"))))))</x:f>
      </x:c>
    </x:row>
    <x:row r="98">
      <x:c r="A98" s="19"/>
      <x:c r="B98" s="25"/>
      <x:c r="C98" s="25"/>
      <x:c r="D98" s="20"/>
      <x:c r="E98" s="20"/>
      <x:c r="F98" s="19"/>
      <x:c r="G98" s="19"/>
      <x:c r="H98" s="19"/>
      <x:c r="I98" s="19"/>
      <x:c r="J98" s="19"/>
      <x:c r="K98" s="21" t="str">
        <x:f>IF(A98="","",MAX(0,F98-G98))</x:f>
      </x:c>
      <x:c r="L98" s="22" t="str">
        <x:f>IF(A98="","",K98*E98)</x:f>
      </x:c>
      <x:c r="M98" s="22" t="str">
        <x:f>IF(A98="","",K98*(E98-D98))</x:f>
      </x:c>
      <x:c r="N98" s="23" t="str">
        <x:f>IF(A98="","",IF(L98=0,"n.a.",M98/L98))</x:f>
      </x:c>
      <x:c r="O98" s="23" t="str">
        <x:f>IF(A98="","",IF(SUM($L$8:$L$207)=0,"n.a.",L98/SUM($L$8:$L$207)))</x:f>
      </x:c>
      <x:c r="P98" s="23" t="str">
        <x:f>IF(A98="","",IF(SUM($L$8:$L$207)=0,"n.a.",SUMIF($L$8:$L$207,"&gt;="&amp;L98,$L$8:$L$207)/SUM($L$8:$L$207)))</x:f>
      </x:c>
      <x:c r="Q98" s="21" t="str">
        <x:f>IF(A98="","",IF(L98=0,"C",IF(P98&lt;=$H$3,"A",IF(P98&lt;=$K$3,"B","C"))))</x:f>
      </x:c>
      <x:c r="R98" s="24" t="str">
        <x:f>IF(A98="","",IF(K98=0,"n.a.",H98/(K98/$B$3)))</x:f>
      </x:c>
      <x:c r="S98" s="21" t="str">
        <x:f>IF(A98="","",ROUNDUP(K98/$B$3*J98,0))</x:f>
      </x:c>
      <x:c r="T98" s="26" t="str">
        <x:f>IF(A98="","",IF(OR(NOT(ISNUMBER(D98)),NOT(ISNUMBER(E98)),NOT(ISNUMBER(F98)),NOT(ISNUMBER(H98)),NOT(ISNUMBER(I98)),NOT(ISNUMBER(J98))),"Заполнить данные",IF(AND(K98=0,H98&gt;0),"Проверить остаток",IF(H98&lt;MAX(I98,S98),"Пополнить",IF(AND(Q98="C",H98&gt;MAX(I98,S98)*2),"Сократить закупку",IF(AND(ISNUMBER(N98),N98&lt;$E$3),"Проверить цену","Оставить"))))))</x:f>
      </x:c>
    </x:row>
    <x:row r="99">
      <x:c r="A99" s="19"/>
      <x:c r="B99" s="25"/>
      <x:c r="C99" s="25"/>
      <x:c r="D99" s="20"/>
      <x:c r="E99" s="20"/>
      <x:c r="F99" s="19"/>
      <x:c r="G99" s="19"/>
      <x:c r="H99" s="19"/>
      <x:c r="I99" s="19"/>
      <x:c r="J99" s="19"/>
      <x:c r="K99" s="21" t="str">
        <x:f>IF(A99="","",MAX(0,F99-G99))</x:f>
      </x:c>
      <x:c r="L99" s="22" t="str">
        <x:f>IF(A99="","",K99*E99)</x:f>
      </x:c>
      <x:c r="M99" s="22" t="str">
        <x:f>IF(A99="","",K99*(E99-D99))</x:f>
      </x:c>
      <x:c r="N99" s="23" t="str">
        <x:f>IF(A99="","",IF(L99=0,"n.a.",M99/L99))</x:f>
      </x:c>
      <x:c r="O99" s="23" t="str">
        <x:f>IF(A99="","",IF(SUM($L$8:$L$207)=0,"n.a.",L99/SUM($L$8:$L$207)))</x:f>
      </x:c>
      <x:c r="P99" s="23" t="str">
        <x:f>IF(A99="","",IF(SUM($L$8:$L$207)=0,"n.a.",SUMIF($L$8:$L$207,"&gt;="&amp;L99,$L$8:$L$207)/SUM($L$8:$L$207)))</x:f>
      </x:c>
      <x:c r="Q99" s="21" t="str">
        <x:f>IF(A99="","",IF(L99=0,"C",IF(P99&lt;=$H$3,"A",IF(P99&lt;=$K$3,"B","C"))))</x:f>
      </x:c>
      <x:c r="R99" s="24" t="str">
        <x:f>IF(A99="","",IF(K99=0,"n.a.",H99/(K99/$B$3)))</x:f>
      </x:c>
      <x:c r="S99" s="21" t="str">
        <x:f>IF(A99="","",ROUNDUP(K99/$B$3*J99,0))</x:f>
      </x:c>
      <x:c r="T99" s="26" t="str">
        <x:f>IF(A99="","",IF(OR(NOT(ISNUMBER(D99)),NOT(ISNUMBER(E99)),NOT(ISNUMBER(F99)),NOT(ISNUMBER(H99)),NOT(ISNUMBER(I99)),NOT(ISNUMBER(J99))),"Заполнить данные",IF(AND(K99=0,H99&gt;0),"Проверить остаток",IF(H99&lt;MAX(I99,S99),"Пополнить",IF(AND(Q99="C",H99&gt;MAX(I99,S99)*2),"Сократить закупку",IF(AND(ISNUMBER(N99),N99&lt;$E$3),"Проверить цену","Оставить"))))))</x:f>
      </x:c>
    </x:row>
    <x:row r="100">
      <x:c r="A100" s="19"/>
      <x:c r="B100" s="25"/>
      <x:c r="C100" s="25"/>
      <x:c r="D100" s="20"/>
      <x:c r="E100" s="20"/>
      <x:c r="F100" s="19"/>
      <x:c r="G100" s="19"/>
      <x:c r="H100" s="19"/>
      <x:c r="I100" s="19"/>
      <x:c r="J100" s="19"/>
      <x:c r="K100" s="21" t="str">
        <x:f>IF(A100="","",MAX(0,F100-G100))</x:f>
      </x:c>
      <x:c r="L100" s="22" t="str">
        <x:f>IF(A100="","",K100*E100)</x:f>
      </x:c>
      <x:c r="M100" s="22" t="str">
        <x:f>IF(A100="","",K100*(E100-D100))</x:f>
      </x:c>
      <x:c r="N100" s="23" t="str">
        <x:f>IF(A100="","",IF(L100=0,"n.a.",M100/L100))</x:f>
      </x:c>
      <x:c r="O100" s="23" t="str">
        <x:f>IF(A100="","",IF(SUM($L$8:$L$207)=0,"n.a.",L100/SUM($L$8:$L$207)))</x:f>
      </x:c>
      <x:c r="P100" s="23" t="str">
        <x:f>IF(A100="","",IF(SUM($L$8:$L$207)=0,"n.a.",SUMIF($L$8:$L$207,"&gt;="&amp;L100,$L$8:$L$207)/SUM($L$8:$L$207)))</x:f>
      </x:c>
      <x:c r="Q100" s="21" t="str">
        <x:f>IF(A100="","",IF(L100=0,"C",IF(P100&lt;=$H$3,"A",IF(P100&lt;=$K$3,"B","C"))))</x:f>
      </x:c>
      <x:c r="R100" s="24" t="str">
        <x:f>IF(A100="","",IF(K100=0,"n.a.",H100/(K100/$B$3)))</x:f>
      </x:c>
      <x:c r="S100" s="21" t="str">
        <x:f>IF(A100="","",ROUNDUP(K100/$B$3*J100,0))</x:f>
      </x:c>
      <x:c r="T100" s="26" t="str">
        <x:f>IF(A100="","",IF(OR(NOT(ISNUMBER(D100)),NOT(ISNUMBER(E100)),NOT(ISNUMBER(F100)),NOT(ISNUMBER(H100)),NOT(ISNUMBER(I100)),NOT(ISNUMBER(J100))),"Заполнить данные",IF(AND(K100=0,H100&gt;0),"Проверить остаток",IF(H100&lt;MAX(I100,S100),"Пополнить",IF(AND(Q100="C",H100&gt;MAX(I100,S100)*2),"Сократить закупку",IF(AND(ISNUMBER(N100),N100&lt;$E$3),"Проверить цену","Оставить"))))))</x:f>
      </x:c>
    </x:row>
    <x:row r="101">
      <x:c r="A101" s="19"/>
      <x:c r="B101" s="25"/>
      <x:c r="C101" s="25"/>
      <x:c r="D101" s="20"/>
      <x:c r="E101" s="20"/>
      <x:c r="F101" s="19"/>
      <x:c r="G101" s="19"/>
      <x:c r="H101" s="19"/>
      <x:c r="I101" s="19"/>
      <x:c r="J101" s="19"/>
      <x:c r="K101" s="21" t="str">
        <x:f>IF(A101="","",MAX(0,F101-G101))</x:f>
      </x:c>
      <x:c r="L101" s="22" t="str">
        <x:f>IF(A101="","",K101*E101)</x:f>
      </x:c>
      <x:c r="M101" s="22" t="str">
        <x:f>IF(A101="","",K101*(E101-D101))</x:f>
      </x:c>
      <x:c r="N101" s="23" t="str">
        <x:f>IF(A101="","",IF(L101=0,"n.a.",M101/L101))</x:f>
      </x:c>
      <x:c r="O101" s="23" t="str">
        <x:f>IF(A101="","",IF(SUM($L$8:$L$207)=0,"n.a.",L101/SUM($L$8:$L$207)))</x:f>
      </x:c>
      <x:c r="P101" s="23" t="str">
        <x:f>IF(A101="","",IF(SUM($L$8:$L$207)=0,"n.a.",SUMIF($L$8:$L$207,"&gt;="&amp;L101,$L$8:$L$207)/SUM($L$8:$L$207)))</x:f>
      </x:c>
      <x:c r="Q101" s="21" t="str">
        <x:f>IF(A101="","",IF(L101=0,"C",IF(P101&lt;=$H$3,"A",IF(P101&lt;=$K$3,"B","C"))))</x:f>
      </x:c>
      <x:c r="R101" s="24" t="str">
        <x:f>IF(A101="","",IF(K101=0,"n.a.",H101/(K101/$B$3)))</x:f>
      </x:c>
      <x:c r="S101" s="21" t="str">
        <x:f>IF(A101="","",ROUNDUP(K101/$B$3*J101,0))</x:f>
      </x:c>
      <x:c r="T101" s="26" t="str">
        <x:f>IF(A101="","",IF(OR(NOT(ISNUMBER(D101)),NOT(ISNUMBER(E101)),NOT(ISNUMBER(F101)),NOT(ISNUMBER(H101)),NOT(ISNUMBER(I101)),NOT(ISNUMBER(J101))),"Заполнить данные",IF(AND(K101=0,H101&gt;0),"Проверить остаток",IF(H101&lt;MAX(I101,S101),"Пополнить",IF(AND(Q101="C",H101&gt;MAX(I101,S101)*2),"Сократить закупку",IF(AND(ISNUMBER(N101),N101&lt;$E$3),"Проверить цену","Оставить"))))))</x:f>
      </x:c>
    </x:row>
    <x:row r="102">
      <x:c r="A102" s="19"/>
      <x:c r="B102" s="25"/>
      <x:c r="C102" s="25"/>
      <x:c r="D102" s="20"/>
      <x:c r="E102" s="20"/>
      <x:c r="F102" s="19"/>
      <x:c r="G102" s="19"/>
      <x:c r="H102" s="19"/>
      <x:c r="I102" s="19"/>
      <x:c r="J102" s="19"/>
      <x:c r="K102" s="21" t="str">
        <x:f>IF(A102="","",MAX(0,F102-G102))</x:f>
      </x:c>
      <x:c r="L102" s="22" t="str">
        <x:f>IF(A102="","",K102*E102)</x:f>
      </x:c>
      <x:c r="M102" s="22" t="str">
        <x:f>IF(A102="","",K102*(E102-D102))</x:f>
      </x:c>
      <x:c r="N102" s="23" t="str">
        <x:f>IF(A102="","",IF(L102=0,"n.a.",M102/L102))</x:f>
      </x:c>
      <x:c r="O102" s="23" t="str">
        <x:f>IF(A102="","",IF(SUM($L$8:$L$207)=0,"n.a.",L102/SUM($L$8:$L$207)))</x:f>
      </x:c>
      <x:c r="P102" s="23" t="str">
        <x:f>IF(A102="","",IF(SUM($L$8:$L$207)=0,"n.a.",SUMIF($L$8:$L$207,"&gt;="&amp;L102,$L$8:$L$207)/SUM($L$8:$L$207)))</x:f>
      </x:c>
      <x:c r="Q102" s="21" t="str">
        <x:f>IF(A102="","",IF(L102=0,"C",IF(P102&lt;=$H$3,"A",IF(P102&lt;=$K$3,"B","C"))))</x:f>
      </x:c>
      <x:c r="R102" s="24" t="str">
        <x:f>IF(A102="","",IF(K102=0,"n.a.",H102/(K102/$B$3)))</x:f>
      </x:c>
      <x:c r="S102" s="21" t="str">
        <x:f>IF(A102="","",ROUNDUP(K102/$B$3*J102,0))</x:f>
      </x:c>
      <x:c r="T102" s="26" t="str">
        <x:f>IF(A102="","",IF(OR(NOT(ISNUMBER(D102)),NOT(ISNUMBER(E102)),NOT(ISNUMBER(F102)),NOT(ISNUMBER(H102)),NOT(ISNUMBER(I102)),NOT(ISNUMBER(J102))),"Заполнить данные",IF(AND(K102=0,H102&gt;0),"Проверить остаток",IF(H102&lt;MAX(I102,S102),"Пополнить",IF(AND(Q102="C",H102&gt;MAX(I102,S102)*2),"Сократить закупку",IF(AND(ISNUMBER(N102),N102&lt;$E$3),"Проверить цену","Оставить"))))))</x:f>
      </x:c>
    </x:row>
    <x:row r="103">
      <x:c r="A103" s="19"/>
      <x:c r="B103" s="25"/>
      <x:c r="C103" s="25"/>
      <x:c r="D103" s="20"/>
      <x:c r="E103" s="20"/>
      <x:c r="F103" s="19"/>
      <x:c r="G103" s="19"/>
      <x:c r="H103" s="19"/>
      <x:c r="I103" s="19"/>
      <x:c r="J103" s="19"/>
      <x:c r="K103" s="21" t="str">
        <x:f>IF(A103="","",MAX(0,F103-G103))</x:f>
      </x:c>
      <x:c r="L103" s="22" t="str">
        <x:f>IF(A103="","",K103*E103)</x:f>
      </x:c>
      <x:c r="M103" s="22" t="str">
        <x:f>IF(A103="","",K103*(E103-D103))</x:f>
      </x:c>
      <x:c r="N103" s="23" t="str">
        <x:f>IF(A103="","",IF(L103=0,"n.a.",M103/L103))</x:f>
      </x:c>
      <x:c r="O103" s="23" t="str">
        <x:f>IF(A103="","",IF(SUM($L$8:$L$207)=0,"n.a.",L103/SUM($L$8:$L$207)))</x:f>
      </x:c>
      <x:c r="P103" s="23" t="str">
        <x:f>IF(A103="","",IF(SUM($L$8:$L$207)=0,"n.a.",SUMIF($L$8:$L$207,"&gt;="&amp;L103,$L$8:$L$207)/SUM($L$8:$L$207)))</x:f>
      </x:c>
      <x:c r="Q103" s="21" t="str">
        <x:f>IF(A103="","",IF(L103=0,"C",IF(P103&lt;=$H$3,"A",IF(P103&lt;=$K$3,"B","C"))))</x:f>
      </x:c>
      <x:c r="R103" s="24" t="str">
        <x:f>IF(A103="","",IF(K103=0,"n.a.",H103/(K103/$B$3)))</x:f>
      </x:c>
      <x:c r="S103" s="21" t="str">
        <x:f>IF(A103="","",ROUNDUP(K103/$B$3*J103,0))</x:f>
      </x:c>
      <x:c r="T103" s="26" t="str">
        <x:f>IF(A103="","",IF(OR(NOT(ISNUMBER(D103)),NOT(ISNUMBER(E103)),NOT(ISNUMBER(F103)),NOT(ISNUMBER(H103)),NOT(ISNUMBER(I103)),NOT(ISNUMBER(J103))),"Заполнить данные",IF(AND(K103=0,H103&gt;0),"Проверить остаток",IF(H103&lt;MAX(I103,S103),"Пополнить",IF(AND(Q103="C",H103&gt;MAX(I103,S103)*2),"Сократить закупку",IF(AND(ISNUMBER(N103),N103&lt;$E$3),"Проверить цену","Оставить"))))))</x:f>
      </x:c>
    </x:row>
    <x:row r="104">
      <x:c r="A104" s="19"/>
      <x:c r="B104" s="25"/>
      <x:c r="C104" s="25"/>
      <x:c r="D104" s="20"/>
      <x:c r="E104" s="20"/>
      <x:c r="F104" s="19"/>
      <x:c r="G104" s="19"/>
      <x:c r="H104" s="19"/>
      <x:c r="I104" s="19"/>
      <x:c r="J104" s="19"/>
      <x:c r="K104" s="21" t="str">
        <x:f>IF(A104="","",MAX(0,F104-G104))</x:f>
      </x:c>
      <x:c r="L104" s="22" t="str">
        <x:f>IF(A104="","",K104*E104)</x:f>
      </x:c>
      <x:c r="M104" s="22" t="str">
        <x:f>IF(A104="","",K104*(E104-D104))</x:f>
      </x:c>
      <x:c r="N104" s="23" t="str">
        <x:f>IF(A104="","",IF(L104=0,"n.a.",M104/L104))</x:f>
      </x:c>
      <x:c r="O104" s="23" t="str">
        <x:f>IF(A104="","",IF(SUM($L$8:$L$207)=0,"n.a.",L104/SUM($L$8:$L$207)))</x:f>
      </x:c>
      <x:c r="P104" s="23" t="str">
        <x:f>IF(A104="","",IF(SUM($L$8:$L$207)=0,"n.a.",SUMIF($L$8:$L$207,"&gt;="&amp;L104,$L$8:$L$207)/SUM($L$8:$L$207)))</x:f>
      </x:c>
      <x:c r="Q104" s="21" t="str">
        <x:f>IF(A104="","",IF(L104=0,"C",IF(P104&lt;=$H$3,"A",IF(P104&lt;=$K$3,"B","C"))))</x:f>
      </x:c>
      <x:c r="R104" s="24" t="str">
        <x:f>IF(A104="","",IF(K104=0,"n.a.",H104/(K104/$B$3)))</x:f>
      </x:c>
      <x:c r="S104" s="21" t="str">
        <x:f>IF(A104="","",ROUNDUP(K104/$B$3*J104,0))</x:f>
      </x:c>
      <x:c r="T104" s="26" t="str">
        <x:f>IF(A104="","",IF(OR(NOT(ISNUMBER(D104)),NOT(ISNUMBER(E104)),NOT(ISNUMBER(F104)),NOT(ISNUMBER(H104)),NOT(ISNUMBER(I104)),NOT(ISNUMBER(J104))),"Заполнить данные",IF(AND(K104=0,H104&gt;0),"Проверить остаток",IF(H104&lt;MAX(I104,S104),"Пополнить",IF(AND(Q104="C",H104&gt;MAX(I104,S104)*2),"Сократить закупку",IF(AND(ISNUMBER(N104),N104&lt;$E$3),"Проверить цену","Оставить"))))))</x:f>
      </x:c>
    </x:row>
    <x:row r="105">
      <x:c r="A105" s="19"/>
      <x:c r="B105" s="25"/>
      <x:c r="C105" s="25"/>
      <x:c r="D105" s="20"/>
      <x:c r="E105" s="20"/>
      <x:c r="F105" s="19"/>
      <x:c r="G105" s="19"/>
      <x:c r="H105" s="19"/>
      <x:c r="I105" s="19"/>
      <x:c r="J105" s="19"/>
      <x:c r="K105" s="21" t="str">
        <x:f>IF(A105="","",MAX(0,F105-G105))</x:f>
      </x:c>
      <x:c r="L105" s="22" t="str">
        <x:f>IF(A105="","",K105*E105)</x:f>
      </x:c>
      <x:c r="M105" s="22" t="str">
        <x:f>IF(A105="","",K105*(E105-D105))</x:f>
      </x:c>
      <x:c r="N105" s="23" t="str">
        <x:f>IF(A105="","",IF(L105=0,"n.a.",M105/L105))</x:f>
      </x:c>
      <x:c r="O105" s="23" t="str">
        <x:f>IF(A105="","",IF(SUM($L$8:$L$207)=0,"n.a.",L105/SUM($L$8:$L$207)))</x:f>
      </x:c>
      <x:c r="P105" s="23" t="str">
        <x:f>IF(A105="","",IF(SUM($L$8:$L$207)=0,"n.a.",SUMIF($L$8:$L$207,"&gt;="&amp;L105,$L$8:$L$207)/SUM($L$8:$L$207)))</x:f>
      </x:c>
      <x:c r="Q105" s="21" t="str">
        <x:f>IF(A105="","",IF(L105=0,"C",IF(P105&lt;=$H$3,"A",IF(P105&lt;=$K$3,"B","C"))))</x:f>
      </x:c>
      <x:c r="R105" s="24" t="str">
        <x:f>IF(A105="","",IF(K105=0,"n.a.",H105/(K105/$B$3)))</x:f>
      </x:c>
      <x:c r="S105" s="21" t="str">
        <x:f>IF(A105="","",ROUNDUP(K105/$B$3*J105,0))</x:f>
      </x:c>
      <x:c r="T105" s="26" t="str">
        <x:f>IF(A105="","",IF(OR(NOT(ISNUMBER(D105)),NOT(ISNUMBER(E105)),NOT(ISNUMBER(F105)),NOT(ISNUMBER(H105)),NOT(ISNUMBER(I105)),NOT(ISNUMBER(J105))),"Заполнить данные",IF(AND(K105=0,H105&gt;0),"Проверить остаток",IF(H105&lt;MAX(I105,S105),"Пополнить",IF(AND(Q105="C",H105&gt;MAX(I105,S105)*2),"Сократить закупку",IF(AND(ISNUMBER(N105),N105&lt;$E$3),"Проверить цену","Оставить"))))))</x:f>
      </x:c>
    </x:row>
    <x:row r="106">
      <x:c r="A106" s="19"/>
      <x:c r="B106" s="25"/>
      <x:c r="C106" s="25"/>
      <x:c r="D106" s="20"/>
      <x:c r="E106" s="20"/>
      <x:c r="F106" s="19"/>
      <x:c r="G106" s="19"/>
      <x:c r="H106" s="19"/>
      <x:c r="I106" s="19"/>
      <x:c r="J106" s="19"/>
      <x:c r="K106" s="21" t="str">
        <x:f>IF(A106="","",MAX(0,F106-G106))</x:f>
      </x:c>
      <x:c r="L106" s="22" t="str">
        <x:f>IF(A106="","",K106*E106)</x:f>
      </x:c>
      <x:c r="M106" s="22" t="str">
        <x:f>IF(A106="","",K106*(E106-D106))</x:f>
      </x:c>
      <x:c r="N106" s="23" t="str">
        <x:f>IF(A106="","",IF(L106=0,"n.a.",M106/L106))</x:f>
      </x:c>
      <x:c r="O106" s="23" t="str">
        <x:f>IF(A106="","",IF(SUM($L$8:$L$207)=0,"n.a.",L106/SUM($L$8:$L$207)))</x:f>
      </x:c>
      <x:c r="P106" s="23" t="str">
        <x:f>IF(A106="","",IF(SUM($L$8:$L$207)=0,"n.a.",SUMIF($L$8:$L$207,"&gt;="&amp;L106,$L$8:$L$207)/SUM($L$8:$L$207)))</x:f>
      </x:c>
      <x:c r="Q106" s="21" t="str">
        <x:f>IF(A106="","",IF(L106=0,"C",IF(P106&lt;=$H$3,"A",IF(P106&lt;=$K$3,"B","C"))))</x:f>
      </x:c>
      <x:c r="R106" s="24" t="str">
        <x:f>IF(A106="","",IF(K106=0,"n.a.",H106/(K106/$B$3)))</x:f>
      </x:c>
      <x:c r="S106" s="21" t="str">
        <x:f>IF(A106="","",ROUNDUP(K106/$B$3*J106,0))</x:f>
      </x:c>
      <x:c r="T106" s="26" t="str">
        <x:f>IF(A106="","",IF(OR(NOT(ISNUMBER(D106)),NOT(ISNUMBER(E106)),NOT(ISNUMBER(F106)),NOT(ISNUMBER(H106)),NOT(ISNUMBER(I106)),NOT(ISNUMBER(J106))),"Заполнить данные",IF(AND(K106=0,H106&gt;0),"Проверить остаток",IF(H106&lt;MAX(I106,S106),"Пополнить",IF(AND(Q106="C",H106&gt;MAX(I106,S106)*2),"Сократить закупку",IF(AND(ISNUMBER(N106),N106&lt;$E$3),"Проверить цену","Оставить"))))))</x:f>
      </x:c>
    </x:row>
    <x:row r="107">
      <x:c r="A107" s="19"/>
      <x:c r="B107" s="25"/>
      <x:c r="C107" s="25"/>
      <x:c r="D107" s="20"/>
      <x:c r="E107" s="20"/>
      <x:c r="F107" s="19"/>
      <x:c r="G107" s="19"/>
      <x:c r="H107" s="19"/>
      <x:c r="I107" s="19"/>
      <x:c r="J107" s="19"/>
      <x:c r="K107" s="21" t="str">
        <x:f>IF(A107="","",MAX(0,F107-G107))</x:f>
      </x:c>
      <x:c r="L107" s="22" t="str">
        <x:f>IF(A107="","",K107*E107)</x:f>
      </x:c>
      <x:c r="M107" s="22" t="str">
        <x:f>IF(A107="","",K107*(E107-D107))</x:f>
      </x:c>
      <x:c r="N107" s="23" t="str">
        <x:f>IF(A107="","",IF(L107=0,"n.a.",M107/L107))</x:f>
      </x:c>
      <x:c r="O107" s="23" t="str">
        <x:f>IF(A107="","",IF(SUM($L$8:$L$207)=0,"n.a.",L107/SUM($L$8:$L$207)))</x:f>
      </x:c>
      <x:c r="P107" s="23" t="str">
        <x:f>IF(A107="","",IF(SUM($L$8:$L$207)=0,"n.a.",SUMIF($L$8:$L$207,"&gt;="&amp;L107,$L$8:$L$207)/SUM($L$8:$L$207)))</x:f>
      </x:c>
      <x:c r="Q107" s="21" t="str">
        <x:f>IF(A107="","",IF(L107=0,"C",IF(P107&lt;=$H$3,"A",IF(P107&lt;=$K$3,"B","C"))))</x:f>
      </x:c>
      <x:c r="R107" s="24" t="str">
        <x:f>IF(A107="","",IF(K107=0,"n.a.",H107/(K107/$B$3)))</x:f>
      </x:c>
      <x:c r="S107" s="21" t="str">
        <x:f>IF(A107="","",ROUNDUP(K107/$B$3*J107,0))</x:f>
      </x:c>
      <x:c r="T107" s="26" t="str">
        <x:f>IF(A107="","",IF(OR(NOT(ISNUMBER(D107)),NOT(ISNUMBER(E107)),NOT(ISNUMBER(F107)),NOT(ISNUMBER(H107)),NOT(ISNUMBER(I107)),NOT(ISNUMBER(J107))),"Заполнить данные",IF(AND(K107=0,H107&gt;0),"Проверить остаток",IF(H107&lt;MAX(I107,S107),"Пополнить",IF(AND(Q107="C",H107&gt;MAX(I107,S107)*2),"Сократить закупку",IF(AND(ISNUMBER(N107),N107&lt;$E$3),"Проверить цену","Оставить"))))))</x:f>
      </x:c>
    </x:row>
    <x:row r="108">
      <x:c r="A108" s="19"/>
      <x:c r="B108" s="25"/>
      <x:c r="C108" s="25"/>
      <x:c r="D108" s="20"/>
      <x:c r="E108" s="20"/>
      <x:c r="F108" s="19"/>
      <x:c r="G108" s="19"/>
      <x:c r="H108" s="19"/>
      <x:c r="I108" s="19"/>
      <x:c r="J108" s="19"/>
      <x:c r="K108" s="21" t="str">
        <x:f>IF(A108="","",MAX(0,F108-G108))</x:f>
      </x:c>
      <x:c r="L108" s="22" t="str">
        <x:f>IF(A108="","",K108*E108)</x:f>
      </x:c>
      <x:c r="M108" s="22" t="str">
        <x:f>IF(A108="","",K108*(E108-D108))</x:f>
      </x:c>
      <x:c r="N108" s="23" t="str">
        <x:f>IF(A108="","",IF(L108=0,"n.a.",M108/L108))</x:f>
      </x:c>
      <x:c r="O108" s="23" t="str">
        <x:f>IF(A108="","",IF(SUM($L$8:$L$207)=0,"n.a.",L108/SUM($L$8:$L$207)))</x:f>
      </x:c>
      <x:c r="P108" s="23" t="str">
        <x:f>IF(A108="","",IF(SUM($L$8:$L$207)=0,"n.a.",SUMIF($L$8:$L$207,"&gt;="&amp;L108,$L$8:$L$207)/SUM($L$8:$L$207)))</x:f>
      </x:c>
      <x:c r="Q108" s="21" t="str">
        <x:f>IF(A108="","",IF(L108=0,"C",IF(P108&lt;=$H$3,"A",IF(P108&lt;=$K$3,"B","C"))))</x:f>
      </x:c>
      <x:c r="R108" s="24" t="str">
        <x:f>IF(A108="","",IF(K108=0,"n.a.",H108/(K108/$B$3)))</x:f>
      </x:c>
      <x:c r="S108" s="21" t="str">
        <x:f>IF(A108="","",ROUNDUP(K108/$B$3*J108,0))</x:f>
      </x:c>
      <x:c r="T108" s="26" t="str">
        <x:f>IF(A108="","",IF(OR(NOT(ISNUMBER(D108)),NOT(ISNUMBER(E108)),NOT(ISNUMBER(F108)),NOT(ISNUMBER(H108)),NOT(ISNUMBER(I108)),NOT(ISNUMBER(J108))),"Заполнить данные",IF(AND(K108=0,H108&gt;0),"Проверить остаток",IF(H108&lt;MAX(I108,S108),"Пополнить",IF(AND(Q108="C",H108&gt;MAX(I108,S108)*2),"Сократить закупку",IF(AND(ISNUMBER(N108),N108&lt;$E$3),"Проверить цену","Оставить"))))))</x:f>
      </x:c>
    </x:row>
    <x:row r="109">
      <x:c r="A109" s="19"/>
      <x:c r="B109" s="25"/>
      <x:c r="C109" s="25"/>
      <x:c r="D109" s="20"/>
      <x:c r="E109" s="20"/>
      <x:c r="F109" s="19"/>
      <x:c r="G109" s="19"/>
      <x:c r="H109" s="19"/>
      <x:c r="I109" s="19"/>
      <x:c r="J109" s="19"/>
      <x:c r="K109" s="21" t="str">
        <x:f>IF(A109="","",MAX(0,F109-G109))</x:f>
      </x:c>
      <x:c r="L109" s="22" t="str">
        <x:f>IF(A109="","",K109*E109)</x:f>
      </x:c>
      <x:c r="M109" s="22" t="str">
        <x:f>IF(A109="","",K109*(E109-D109))</x:f>
      </x:c>
      <x:c r="N109" s="23" t="str">
        <x:f>IF(A109="","",IF(L109=0,"n.a.",M109/L109))</x:f>
      </x:c>
      <x:c r="O109" s="23" t="str">
        <x:f>IF(A109="","",IF(SUM($L$8:$L$207)=0,"n.a.",L109/SUM($L$8:$L$207)))</x:f>
      </x:c>
      <x:c r="P109" s="23" t="str">
        <x:f>IF(A109="","",IF(SUM($L$8:$L$207)=0,"n.a.",SUMIF($L$8:$L$207,"&gt;="&amp;L109,$L$8:$L$207)/SUM($L$8:$L$207)))</x:f>
      </x:c>
      <x:c r="Q109" s="21" t="str">
        <x:f>IF(A109="","",IF(L109=0,"C",IF(P109&lt;=$H$3,"A",IF(P109&lt;=$K$3,"B","C"))))</x:f>
      </x:c>
      <x:c r="R109" s="24" t="str">
        <x:f>IF(A109="","",IF(K109=0,"n.a.",H109/(K109/$B$3)))</x:f>
      </x:c>
      <x:c r="S109" s="21" t="str">
        <x:f>IF(A109="","",ROUNDUP(K109/$B$3*J109,0))</x:f>
      </x:c>
      <x:c r="T109" s="26" t="str">
        <x:f>IF(A109="","",IF(OR(NOT(ISNUMBER(D109)),NOT(ISNUMBER(E109)),NOT(ISNUMBER(F109)),NOT(ISNUMBER(H109)),NOT(ISNUMBER(I109)),NOT(ISNUMBER(J109))),"Заполнить данные",IF(AND(K109=0,H109&gt;0),"Проверить остаток",IF(H109&lt;MAX(I109,S109),"Пополнить",IF(AND(Q109="C",H109&gt;MAX(I109,S109)*2),"Сократить закупку",IF(AND(ISNUMBER(N109),N109&lt;$E$3),"Проверить цену","Оставить"))))))</x:f>
      </x:c>
    </x:row>
    <x:row r="110">
      <x:c r="A110" s="19"/>
      <x:c r="B110" s="25"/>
      <x:c r="C110" s="25"/>
      <x:c r="D110" s="20"/>
      <x:c r="E110" s="20"/>
      <x:c r="F110" s="19"/>
      <x:c r="G110" s="19"/>
      <x:c r="H110" s="19"/>
      <x:c r="I110" s="19"/>
      <x:c r="J110" s="19"/>
      <x:c r="K110" s="21" t="str">
        <x:f>IF(A110="","",MAX(0,F110-G110))</x:f>
      </x:c>
      <x:c r="L110" s="22" t="str">
        <x:f>IF(A110="","",K110*E110)</x:f>
      </x:c>
      <x:c r="M110" s="22" t="str">
        <x:f>IF(A110="","",K110*(E110-D110))</x:f>
      </x:c>
      <x:c r="N110" s="23" t="str">
        <x:f>IF(A110="","",IF(L110=0,"n.a.",M110/L110))</x:f>
      </x:c>
      <x:c r="O110" s="23" t="str">
        <x:f>IF(A110="","",IF(SUM($L$8:$L$207)=0,"n.a.",L110/SUM($L$8:$L$207)))</x:f>
      </x:c>
      <x:c r="P110" s="23" t="str">
        <x:f>IF(A110="","",IF(SUM($L$8:$L$207)=0,"n.a.",SUMIF($L$8:$L$207,"&gt;="&amp;L110,$L$8:$L$207)/SUM($L$8:$L$207)))</x:f>
      </x:c>
      <x:c r="Q110" s="21" t="str">
        <x:f>IF(A110="","",IF(L110=0,"C",IF(P110&lt;=$H$3,"A",IF(P110&lt;=$K$3,"B","C"))))</x:f>
      </x:c>
      <x:c r="R110" s="24" t="str">
        <x:f>IF(A110="","",IF(K110=0,"n.a.",H110/(K110/$B$3)))</x:f>
      </x:c>
      <x:c r="S110" s="21" t="str">
        <x:f>IF(A110="","",ROUNDUP(K110/$B$3*J110,0))</x:f>
      </x:c>
      <x:c r="T110" s="26" t="str">
        <x:f>IF(A110="","",IF(OR(NOT(ISNUMBER(D110)),NOT(ISNUMBER(E110)),NOT(ISNUMBER(F110)),NOT(ISNUMBER(H110)),NOT(ISNUMBER(I110)),NOT(ISNUMBER(J110))),"Заполнить данные",IF(AND(K110=0,H110&gt;0),"Проверить остаток",IF(H110&lt;MAX(I110,S110),"Пополнить",IF(AND(Q110="C",H110&gt;MAX(I110,S110)*2),"Сократить закупку",IF(AND(ISNUMBER(N110),N110&lt;$E$3),"Проверить цену","Оставить"))))))</x:f>
      </x:c>
    </x:row>
    <x:row r="111">
      <x:c r="A111" s="19"/>
      <x:c r="B111" s="25"/>
      <x:c r="C111" s="25"/>
      <x:c r="D111" s="20"/>
      <x:c r="E111" s="20"/>
      <x:c r="F111" s="19"/>
      <x:c r="G111" s="19"/>
      <x:c r="H111" s="19"/>
      <x:c r="I111" s="19"/>
      <x:c r="J111" s="19"/>
      <x:c r="K111" s="21" t="str">
        <x:f>IF(A111="","",MAX(0,F111-G111))</x:f>
      </x:c>
      <x:c r="L111" s="22" t="str">
        <x:f>IF(A111="","",K111*E111)</x:f>
      </x:c>
      <x:c r="M111" s="22" t="str">
        <x:f>IF(A111="","",K111*(E111-D111))</x:f>
      </x:c>
      <x:c r="N111" s="23" t="str">
        <x:f>IF(A111="","",IF(L111=0,"n.a.",M111/L111))</x:f>
      </x:c>
      <x:c r="O111" s="23" t="str">
        <x:f>IF(A111="","",IF(SUM($L$8:$L$207)=0,"n.a.",L111/SUM($L$8:$L$207)))</x:f>
      </x:c>
      <x:c r="P111" s="23" t="str">
        <x:f>IF(A111="","",IF(SUM($L$8:$L$207)=0,"n.a.",SUMIF($L$8:$L$207,"&gt;="&amp;L111,$L$8:$L$207)/SUM($L$8:$L$207)))</x:f>
      </x:c>
      <x:c r="Q111" s="21" t="str">
        <x:f>IF(A111="","",IF(L111=0,"C",IF(P111&lt;=$H$3,"A",IF(P111&lt;=$K$3,"B","C"))))</x:f>
      </x:c>
      <x:c r="R111" s="24" t="str">
        <x:f>IF(A111="","",IF(K111=0,"n.a.",H111/(K111/$B$3)))</x:f>
      </x:c>
      <x:c r="S111" s="21" t="str">
        <x:f>IF(A111="","",ROUNDUP(K111/$B$3*J111,0))</x:f>
      </x:c>
      <x:c r="T111" s="26" t="str">
        <x:f>IF(A111="","",IF(OR(NOT(ISNUMBER(D111)),NOT(ISNUMBER(E111)),NOT(ISNUMBER(F111)),NOT(ISNUMBER(H111)),NOT(ISNUMBER(I111)),NOT(ISNUMBER(J111))),"Заполнить данные",IF(AND(K111=0,H111&gt;0),"Проверить остаток",IF(H111&lt;MAX(I111,S111),"Пополнить",IF(AND(Q111="C",H111&gt;MAX(I111,S111)*2),"Сократить закупку",IF(AND(ISNUMBER(N111),N111&lt;$E$3),"Проверить цену","Оставить"))))))</x:f>
      </x:c>
    </x:row>
    <x:row r="112">
      <x:c r="A112" s="19"/>
      <x:c r="B112" s="25"/>
      <x:c r="C112" s="25"/>
      <x:c r="D112" s="20"/>
      <x:c r="E112" s="20"/>
      <x:c r="F112" s="19"/>
      <x:c r="G112" s="19"/>
      <x:c r="H112" s="19"/>
      <x:c r="I112" s="19"/>
      <x:c r="J112" s="19"/>
      <x:c r="K112" s="21" t="str">
        <x:f>IF(A112="","",MAX(0,F112-G112))</x:f>
      </x:c>
      <x:c r="L112" s="22" t="str">
        <x:f>IF(A112="","",K112*E112)</x:f>
      </x:c>
      <x:c r="M112" s="22" t="str">
        <x:f>IF(A112="","",K112*(E112-D112))</x:f>
      </x:c>
      <x:c r="N112" s="23" t="str">
        <x:f>IF(A112="","",IF(L112=0,"n.a.",M112/L112))</x:f>
      </x:c>
      <x:c r="O112" s="23" t="str">
        <x:f>IF(A112="","",IF(SUM($L$8:$L$207)=0,"n.a.",L112/SUM($L$8:$L$207)))</x:f>
      </x:c>
      <x:c r="P112" s="23" t="str">
        <x:f>IF(A112="","",IF(SUM($L$8:$L$207)=0,"n.a.",SUMIF($L$8:$L$207,"&gt;="&amp;L112,$L$8:$L$207)/SUM($L$8:$L$207)))</x:f>
      </x:c>
      <x:c r="Q112" s="21" t="str">
        <x:f>IF(A112="","",IF(L112=0,"C",IF(P112&lt;=$H$3,"A",IF(P112&lt;=$K$3,"B","C"))))</x:f>
      </x:c>
      <x:c r="R112" s="24" t="str">
        <x:f>IF(A112="","",IF(K112=0,"n.a.",H112/(K112/$B$3)))</x:f>
      </x:c>
      <x:c r="S112" s="21" t="str">
        <x:f>IF(A112="","",ROUNDUP(K112/$B$3*J112,0))</x:f>
      </x:c>
      <x:c r="T112" s="26" t="str">
        <x:f>IF(A112="","",IF(OR(NOT(ISNUMBER(D112)),NOT(ISNUMBER(E112)),NOT(ISNUMBER(F112)),NOT(ISNUMBER(H112)),NOT(ISNUMBER(I112)),NOT(ISNUMBER(J112))),"Заполнить данные",IF(AND(K112=0,H112&gt;0),"Проверить остаток",IF(H112&lt;MAX(I112,S112),"Пополнить",IF(AND(Q112="C",H112&gt;MAX(I112,S112)*2),"Сократить закупку",IF(AND(ISNUMBER(N112),N112&lt;$E$3),"Проверить цену","Оставить"))))))</x:f>
      </x:c>
    </x:row>
    <x:row r="113">
      <x:c r="A113" s="19"/>
      <x:c r="B113" s="25"/>
      <x:c r="C113" s="25"/>
      <x:c r="D113" s="20"/>
      <x:c r="E113" s="20"/>
      <x:c r="F113" s="19"/>
      <x:c r="G113" s="19"/>
      <x:c r="H113" s="19"/>
      <x:c r="I113" s="19"/>
      <x:c r="J113" s="19"/>
      <x:c r="K113" s="21" t="str">
        <x:f>IF(A113="","",MAX(0,F113-G113))</x:f>
      </x:c>
      <x:c r="L113" s="22" t="str">
        <x:f>IF(A113="","",K113*E113)</x:f>
      </x:c>
      <x:c r="M113" s="22" t="str">
        <x:f>IF(A113="","",K113*(E113-D113))</x:f>
      </x:c>
      <x:c r="N113" s="23" t="str">
        <x:f>IF(A113="","",IF(L113=0,"n.a.",M113/L113))</x:f>
      </x:c>
      <x:c r="O113" s="23" t="str">
        <x:f>IF(A113="","",IF(SUM($L$8:$L$207)=0,"n.a.",L113/SUM($L$8:$L$207)))</x:f>
      </x:c>
      <x:c r="P113" s="23" t="str">
        <x:f>IF(A113="","",IF(SUM($L$8:$L$207)=0,"n.a.",SUMIF($L$8:$L$207,"&gt;="&amp;L113,$L$8:$L$207)/SUM($L$8:$L$207)))</x:f>
      </x:c>
      <x:c r="Q113" s="21" t="str">
        <x:f>IF(A113="","",IF(L113=0,"C",IF(P113&lt;=$H$3,"A",IF(P113&lt;=$K$3,"B","C"))))</x:f>
      </x:c>
      <x:c r="R113" s="24" t="str">
        <x:f>IF(A113="","",IF(K113=0,"n.a.",H113/(K113/$B$3)))</x:f>
      </x:c>
      <x:c r="S113" s="21" t="str">
        <x:f>IF(A113="","",ROUNDUP(K113/$B$3*J113,0))</x:f>
      </x:c>
      <x:c r="T113" s="26" t="str">
        <x:f>IF(A113="","",IF(OR(NOT(ISNUMBER(D113)),NOT(ISNUMBER(E113)),NOT(ISNUMBER(F113)),NOT(ISNUMBER(H113)),NOT(ISNUMBER(I113)),NOT(ISNUMBER(J113))),"Заполнить данные",IF(AND(K113=0,H113&gt;0),"Проверить остаток",IF(H113&lt;MAX(I113,S113),"Пополнить",IF(AND(Q113="C",H113&gt;MAX(I113,S113)*2),"Сократить закупку",IF(AND(ISNUMBER(N113),N113&lt;$E$3),"Проверить цену","Оставить"))))))</x:f>
      </x:c>
    </x:row>
    <x:row r="114">
      <x:c r="A114" s="19"/>
      <x:c r="B114" s="25"/>
      <x:c r="C114" s="25"/>
      <x:c r="D114" s="20"/>
      <x:c r="E114" s="20"/>
      <x:c r="F114" s="19"/>
      <x:c r="G114" s="19"/>
      <x:c r="H114" s="19"/>
      <x:c r="I114" s="19"/>
      <x:c r="J114" s="19"/>
      <x:c r="K114" s="21" t="str">
        <x:f>IF(A114="","",MAX(0,F114-G114))</x:f>
      </x:c>
      <x:c r="L114" s="22" t="str">
        <x:f>IF(A114="","",K114*E114)</x:f>
      </x:c>
      <x:c r="M114" s="22" t="str">
        <x:f>IF(A114="","",K114*(E114-D114))</x:f>
      </x:c>
      <x:c r="N114" s="23" t="str">
        <x:f>IF(A114="","",IF(L114=0,"n.a.",M114/L114))</x:f>
      </x:c>
      <x:c r="O114" s="23" t="str">
        <x:f>IF(A114="","",IF(SUM($L$8:$L$207)=0,"n.a.",L114/SUM($L$8:$L$207)))</x:f>
      </x:c>
      <x:c r="P114" s="23" t="str">
        <x:f>IF(A114="","",IF(SUM($L$8:$L$207)=0,"n.a.",SUMIF($L$8:$L$207,"&gt;="&amp;L114,$L$8:$L$207)/SUM($L$8:$L$207)))</x:f>
      </x:c>
      <x:c r="Q114" s="21" t="str">
        <x:f>IF(A114="","",IF(L114=0,"C",IF(P114&lt;=$H$3,"A",IF(P114&lt;=$K$3,"B","C"))))</x:f>
      </x:c>
      <x:c r="R114" s="24" t="str">
        <x:f>IF(A114="","",IF(K114=0,"n.a.",H114/(K114/$B$3)))</x:f>
      </x:c>
      <x:c r="S114" s="21" t="str">
        <x:f>IF(A114="","",ROUNDUP(K114/$B$3*J114,0))</x:f>
      </x:c>
      <x:c r="T114" s="26" t="str">
        <x:f>IF(A114="","",IF(OR(NOT(ISNUMBER(D114)),NOT(ISNUMBER(E114)),NOT(ISNUMBER(F114)),NOT(ISNUMBER(H114)),NOT(ISNUMBER(I114)),NOT(ISNUMBER(J114))),"Заполнить данные",IF(AND(K114=0,H114&gt;0),"Проверить остаток",IF(H114&lt;MAX(I114,S114),"Пополнить",IF(AND(Q114="C",H114&gt;MAX(I114,S114)*2),"Сократить закупку",IF(AND(ISNUMBER(N114),N114&lt;$E$3),"Проверить цену","Оставить"))))))</x:f>
      </x:c>
    </x:row>
    <x:row r="115">
      <x:c r="A115" s="19"/>
      <x:c r="B115" s="25"/>
      <x:c r="C115" s="25"/>
      <x:c r="D115" s="20"/>
      <x:c r="E115" s="20"/>
      <x:c r="F115" s="19"/>
      <x:c r="G115" s="19"/>
      <x:c r="H115" s="19"/>
      <x:c r="I115" s="19"/>
      <x:c r="J115" s="19"/>
      <x:c r="K115" s="21" t="str">
        <x:f>IF(A115="","",MAX(0,F115-G115))</x:f>
      </x:c>
      <x:c r="L115" s="22" t="str">
        <x:f>IF(A115="","",K115*E115)</x:f>
      </x:c>
      <x:c r="M115" s="22" t="str">
        <x:f>IF(A115="","",K115*(E115-D115))</x:f>
      </x:c>
      <x:c r="N115" s="23" t="str">
        <x:f>IF(A115="","",IF(L115=0,"n.a.",M115/L115))</x:f>
      </x:c>
      <x:c r="O115" s="23" t="str">
        <x:f>IF(A115="","",IF(SUM($L$8:$L$207)=0,"n.a.",L115/SUM($L$8:$L$207)))</x:f>
      </x:c>
      <x:c r="P115" s="23" t="str">
        <x:f>IF(A115="","",IF(SUM($L$8:$L$207)=0,"n.a.",SUMIF($L$8:$L$207,"&gt;="&amp;L115,$L$8:$L$207)/SUM($L$8:$L$207)))</x:f>
      </x:c>
      <x:c r="Q115" s="21" t="str">
        <x:f>IF(A115="","",IF(L115=0,"C",IF(P115&lt;=$H$3,"A",IF(P115&lt;=$K$3,"B","C"))))</x:f>
      </x:c>
      <x:c r="R115" s="24" t="str">
        <x:f>IF(A115="","",IF(K115=0,"n.a.",H115/(K115/$B$3)))</x:f>
      </x:c>
      <x:c r="S115" s="21" t="str">
        <x:f>IF(A115="","",ROUNDUP(K115/$B$3*J115,0))</x:f>
      </x:c>
      <x:c r="T115" s="26" t="str">
        <x:f>IF(A115="","",IF(OR(NOT(ISNUMBER(D115)),NOT(ISNUMBER(E115)),NOT(ISNUMBER(F115)),NOT(ISNUMBER(H115)),NOT(ISNUMBER(I115)),NOT(ISNUMBER(J115))),"Заполнить данные",IF(AND(K115=0,H115&gt;0),"Проверить остаток",IF(H115&lt;MAX(I115,S115),"Пополнить",IF(AND(Q115="C",H115&gt;MAX(I115,S115)*2),"Сократить закупку",IF(AND(ISNUMBER(N115),N115&lt;$E$3),"Проверить цену","Оставить"))))))</x:f>
      </x:c>
    </x:row>
    <x:row r="116">
      <x:c r="A116" s="19"/>
      <x:c r="B116" s="25"/>
      <x:c r="C116" s="25"/>
      <x:c r="D116" s="20"/>
      <x:c r="E116" s="20"/>
      <x:c r="F116" s="19"/>
      <x:c r="G116" s="19"/>
      <x:c r="H116" s="19"/>
      <x:c r="I116" s="19"/>
      <x:c r="J116" s="19"/>
      <x:c r="K116" s="21" t="str">
        <x:f>IF(A116="","",MAX(0,F116-G116))</x:f>
      </x:c>
      <x:c r="L116" s="22" t="str">
        <x:f>IF(A116="","",K116*E116)</x:f>
      </x:c>
      <x:c r="M116" s="22" t="str">
        <x:f>IF(A116="","",K116*(E116-D116))</x:f>
      </x:c>
      <x:c r="N116" s="23" t="str">
        <x:f>IF(A116="","",IF(L116=0,"n.a.",M116/L116))</x:f>
      </x:c>
      <x:c r="O116" s="23" t="str">
        <x:f>IF(A116="","",IF(SUM($L$8:$L$207)=0,"n.a.",L116/SUM($L$8:$L$207)))</x:f>
      </x:c>
      <x:c r="P116" s="23" t="str">
        <x:f>IF(A116="","",IF(SUM($L$8:$L$207)=0,"n.a.",SUMIF($L$8:$L$207,"&gt;="&amp;L116,$L$8:$L$207)/SUM($L$8:$L$207)))</x:f>
      </x:c>
      <x:c r="Q116" s="21" t="str">
        <x:f>IF(A116="","",IF(L116=0,"C",IF(P116&lt;=$H$3,"A",IF(P116&lt;=$K$3,"B","C"))))</x:f>
      </x:c>
      <x:c r="R116" s="24" t="str">
        <x:f>IF(A116="","",IF(K116=0,"n.a.",H116/(K116/$B$3)))</x:f>
      </x:c>
      <x:c r="S116" s="21" t="str">
        <x:f>IF(A116="","",ROUNDUP(K116/$B$3*J116,0))</x:f>
      </x:c>
      <x:c r="T116" s="26" t="str">
        <x:f>IF(A116="","",IF(OR(NOT(ISNUMBER(D116)),NOT(ISNUMBER(E116)),NOT(ISNUMBER(F116)),NOT(ISNUMBER(H116)),NOT(ISNUMBER(I116)),NOT(ISNUMBER(J116))),"Заполнить данные",IF(AND(K116=0,H116&gt;0),"Проверить остаток",IF(H116&lt;MAX(I116,S116),"Пополнить",IF(AND(Q116="C",H116&gt;MAX(I116,S116)*2),"Сократить закупку",IF(AND(ISNUMBER(N116),N116&lt;$E$3),"Проверить цену","Оставить"))))))</x:f>
      </x:c>
    </x:row>
    <x:row r="117">
      <x:c r="A117" s="19"/>
      <x:c r="B117" s="25"/>
      <x:c r="C117" s="25"/>
      <x:c r="D117" s="20"/>
      <x:c r="E117" s="20"/>
      <x:c r="F117" s="19"/>
      <x:c r="G117" s="19"/>
      <x:c r="H117" s="19"/>
      <x:c r="I117" s="19"/>
      <x:c r="J117" s="19"/>
      <x:c r="K117" s="21" t="str">
        <x:f>IF(A117="","",MAX(0,F117-G117))</x:f>
      </x:c>
      <x:c r="L117" s="22" t="str">
        <x:f>IF(A117="","",K117*E117)</x:f>
      </x:c>
      <x:c r="M117" s="22" t="str">
        <x:f>IF(A117="","",K117*(E117-D117))</x:f>
      </x:c>
      <x:c r="N117" s="23" t="str">
        <x:f>IF(A117="","",IF(L117=0,"n.a.",M117/L117))</x:f>
      </x:c>
      <x:c r="O117" s="23" t="str">
        <x:f>IF(A117="","",IF(SUM($L$8:$L$207)=0,"n.a.",L117/SUM($L$8:$L$207)))</x:f>
      </x:c>
      <x:c r="P117" s="23" t="str">
        <x:f>IF(A117="","",IF(SUM($L$8:$L$207)=0,"n.a.",SUMIF($L$8:$L$207,"&gt;="&amp;L117,$L$8:$L$207)/SUM($L$8:$L$207)))</x:f>
      </x:c>
      <x:c r="Q117" s="21" t="str">
        <x:f>IF(A117="","",IF(L117=0,"C",IF(P117&lt;=$H$3,"A",IF(P117&lt;=$K$3,"B","C"))))</x:f>
      </x:c>
      <x:c r="R117" s="24" t="str">
        <x:f>IF(A117="","",IF(K117=0,"n.a.",H117/(K117/$B$3)))</x:f>
      </x:c>
      <x:c r="S117" s="21" t="str">
        <x:f>IF(A117="","",ROUNDUP(K117/$B$3*J117,0))</x:f>
      </x:c>
      <x:c r="T117" s="26" t="str">
        <x:f>IF(A117="","",IF(OR(NOT(ISNUMBER(D117)),NOT(ISNUMBER(E117)),NOT(ISNUMBER(F117)),NOT(ISNUMBER(H117)),NOT(ISNUMBER(I117)),NOT(ISNUMBER(J117))),"Заполнить данные",IF(AND(K117=0,H117&gt;0),"Проверить остаток",IF(H117&lt;MAX(I117,S117),"Пополнить",IF(AND(Q117="C",H117&gt;MAX(I117,S117)*2),"Сократить закупку",IF(AND(ISNUMBER(N117),N117&lt;$E$3),"Проверить цену","Оставить"))))))</x:f>
      </x:c>
    </x:row>
    <x:row r="118">
      <x:c r="A118" s="19"/>
      <x:c r="B118" s="25"/>
      <x:c r="C118" s="25"/>
      <x:c r="D118" s="20"/>
      <x:c r="E118" s="20"/>
      <x:c r="F118" s="19"/>
      <x:c r="G118" s="19"/>
      <x:c r="H118" s="19"/>
      <x:c r="I118" s="19"/>
      <x:c r="J118" s="19"/>
      <x:c r="K118" s="21" t="str">
        <x:f>IF(A118="","",MAX(0,F118-G118))</x:f>
      </x:c>
      <x:c r="L118" s="22" t="str">
        <x:f>IF(A118="","",K118*E118)</x:f>
      </x:c>
      <x:c r="M118" s="22" t="str">
        <x:f>IF(A118="","",K118*(E118-D118))</x:f>
      </x:c>
      <x:c r="N118" s="23" t="str">
        <x:f>IF(A118="","",IF(L118=0,"n.a.",M118/L118))</x:f>
      </x:c>
      <x:c r="O118" s="23" t="str">
        <x:f>IF(A118="","",IF(SUM($L$8:$L$207)=0,"n.a.",L118/SUM($L$8:$L$207)))</x:f>
      </x:c>
      <x:c r="P118" s="23" t="str">
        <x:f>IF(A118="","",IF(SUM($L$8:$L$207)=0,"n.a.",SUMIF($L$8:$L$207,"&gt;="&amp;L118,$L$8:$L$207)/SUM($L$8:$L$207)))</x:f>
      </x:c>
      <x:c r="Q118" s="21" t="str">
        <x:f>IF(A118="","",IF(L118=0,"C",IF(P118&lt;=$H$3,"A",IF(P118&lt;=$K$3,"B","C"))))</x:f>
      </x:c>
      <x:c r="R118" s="24" t="str">
        <x:f>IF(A118="","",IF(K118=0,"n.a.",H118/(K118/$B$3)))</x:f>
      </x:c>
      <x:c r="S118" s="21" t="str">
        <x:f>IF(A118="","",ROUNDUP(K118/$B$3*J118,0))</x:f>
      </x:c>
      <x:c r="T118" s="26" t="str">
        <x:f>IF(A118="","",IF(OR(NOT(ISNUMBER(D118)),NOT(ISNUMBER(E118)),NOT(ISNUMBER(F118)),NOT(ISNUMBER(H118)),NOT(ISNUMBER(I118)),NOT(ISNUMBER(J118))),"Заполнить данные",IF(AND(K118=0,H118&gt;0),"Проверить остаток",IF(H118&lt;MAX(I118,S118),"Пополнить",IF(AND(Q118="C",H118&gt;MAX(I118,S118)*2),"Сократить закупку",IF(AND(ISNUMBER(N118),N118&lt;$E$3),"Проверить цену","Оставить"))))))</x:f>
      </x:c>
    </x:row>
    <x:row r="119">
      <x:c r="A119" s="19"/>
      <x:c r="B119" s="25"/>
      <x:c r="C119" s="25"/>
      <x:c r="D119" s="20"/>
      <x:c r="E119" s="20"/>
      <x:c r="F119" s="19"/>
      <x:c r="G119" s="19"/>
      <x:c r="H119" s="19"/>
      <x:c r="I119" s="19"/>
      <x:c r="J119" s="19"/>
      <x:c r="K119" s="21" t="str">
        <x:f>IF(A119="","",MAX(0,F119-G119))</x:f>
      </x:c>
      <x:c r="L119" s="22" t="str">
        <x:f>IF(A119="","",K119*E119)</x:f>
      </x:c>
      <x:c r="M119" s="22" t="str">
        <x:f>IF(A119="","",K119*(E119-D119))</x:f>
      </x:c>
      <x:c r="N119" s="23" t="str">
        <x:f>IF(A119="","",IF(L119=0,"n.a.",M119/L119))</x:f>
      </x:c>
      <x:c r="O119" s="23" t="str">
        <x:f>IF(A119="","",IF(SUM($L$8:$L$207)=0,"n.a.",L119/SUM($L$8:$L$207)))</x:f>
      </x:c>
      <x:c r="P119" s="23" t="str">
        <x:f>IF(A119="","",IF(SUM($L$8:$L$207)=0,"n.a.",SUMIF($L$8:$L$207,"&gt;="&amp;L119,$L$8:$L$207)/SUM($L$8:$L$207)))</x:f>
      </x:c>
      <x:c r="Q119" s="21" t="str">
        <x:f>IF(A119="","",IF(L119=0,"C",IF(P119&lt;=$H$3,"A",IF(P119&lt;=$K$3,"B","C"))))</x:f>
      </x:c>
      <x:c r="R119" s="24" t="str">
        <x:f>IF(A119="","",IF(K119=0,"n.a.",H119/(K119/$B$3)))</x:f>
      </x:c>
      <x:c r="S119" s="21" t="str">
        <x:f>IF(A119="","",ROUNDUP(K119/$B$3*J119,0))</x:f>
      </x:c>
      <x:c r="T119" s="26" t="str">
        <x:f>IF(A119="","",IF(OR(NOT(ISNUMBER(D119)),NOT(ISNUMBER(E119)),NOT(ISNUMBER(F119)),NOT(ISNUMBER(H119)),NOT(ISNUMBER(I119)),NOT(ISNUMBER(J119))),"Заполнить данные",IF(AND(K119=0,H119&gt;0),"Проверить остаток",IF(H119&lt;MAX(I119,S119),"Пополнить",IF(AND(Q119="C",H119&gt;MAX(I119,S119)*2),"Сократить закупку",IF(AND(ISNUMBER(N119),N119&lt;$E$3),"Проверить цену","Оставить"))))))</x:f>
      </x:c>
    </x:row>
    <x:row r="120">
      <x:c r="A120" s="19"/>
      <x:c r="B120" s="25"/>
      <x:c r="C120" s="25"/>
      <x:c r="D120" s="20"/>
      <x:c r="E120" s="20"/>
      <x:c r="F120" s="19"/>
      <x:c r="G120" s="19"/>
      <x:c r="H120" s="19"/>
      <x:c r="I120" s="19"/>
      <x:c r="J120" s="19"/>
      <x:c r="K120" s="21" t="str">
        <x:f>IF(A120="","",MAX(0,F120-G120))</x:f>
      </x:c>
      <x:c r="L120" s="22" t="str">
        <x:f>IF(A120="","",K120*E120)</x:f>
      </x:c>
      <x:c r="M120" s="22" t="str">
        <x:f>IF(A120="","",K120*(E120-D120))</x:f>
      </x:c>
      <x:c r="N120" s="23" t="str">
        <x:f>IF(A120="","",IF(L120=0,"n.a.",M120/L120))</x:f>
      </x:c>
      <x:c r="O120" s="23" t="str">
        <x:f>IF(A120="","",IF(SUM($L$8:$L$207)=0,"n.a.",L120/SUM($L$8:$L$207)))</x:f>
      </x:c>
      <x:c r="P120" s="23" t="str">
        <x:f>IF(A120="","",IF(SUM($L$8:$L$207)=0,"n.a.",SUMIF($L$8:$L$207,"&gt;="&amp;L120,$L$8:$L$207)/SUM($L$8:$L$207)))</x:f>
      </x:c>
      <x:c r="Q120" s="21" t="str">
        <x:f>IF(A120="","",IF(L120=0,"C",IF(P120&lt;=$H$3,"A",IF(P120&lt;=$K$3,"B","C"))))</x:f>
      </x:c>
      <x:c r="R120" s="24" t="str">
        <x:f>IF(A120="","",IF(K120=0,"n.a.",H120/(K120/$B$3)))</x:f>
      </x:c>
      <x:c r="S120" s="21" t="str">
        <x:f>IF(A120="","",ROUNDUP(K120/$B$3*J120,0))</x:f>
      </x:c>
      <x:c r="T120" s="26" t="str">
        <x:f>IF(A120="","",IF(OR(NOT(ISNUMBER(D120)),NOT(ISNUMBER(E120)),NOT(ISNUMBER(F120)),NOT(ISNUMBER(H120)),NOT(ISNUMBER(I120)),NOT(ISNUMBER(J120))),"Заполнить данные",IF(AND(K120=0,H120&gt;0),"Проверить остаток",IF(H120&lt;MAX(I120,S120),"Пополнить",IF(AND(Q120="C",H120&gt;MAX(I120,S120)*2),"Сократить закупку",IF(AND(ISNUMBER(N120),N120&lt;$E$3),"Проверить цену","Оставить"))))))</x:f>
      </x:c>
    </x:row>
    <x:row r="121">
      <x:c r="A121" s="19"/>
      <x:c r="B121" s="25"/>
      <x:c r="C121" s="25"/>
      <x:c r="D121" s="20"/>
      <x:c r="E121" s="20"/>
      <x:c r="F121" s="19"/>
      <x:c r="G121" s="19"/>
      <x:c r="H121" s="19"/>
      <x:c r="I121" s="19"/>
      <x:c r="J121" s="19"/>
      <x:c r="K121" s="21" t="str">
        <x:f>IF(A121="","",MAX(0,F121-G121))</x:f>
      </x:c>
      <x:c r="L121" s="22" t="str">
        <x:f>IF(A121="","",K121*E121)</x:f>
      </x:c>
      <x:c r="M121" s="22" t="str">
        <x:f>IF(A121="","",K121*(E121-D121))</x:f>
      </x:c>
      <x:c r="N121" s="23" t="str">
        <x:f>IF(A121="","",IF(L121=0,"n.a.",M121/L121))</x:f>
      </x:c>
      <x:c r="O121" s="23" t="str">
        <x:f>IF(A121="","",IF(SUM($L$8:$L$207)=0,"n.a.",L121/SUM($L$8:$L$207)))</x:f>
      </x:c>
      <x:c r="P121" s="23" t="str">
        <x:f>IF(A121="","",IF(SUM($L$8:$L$207)=0,"n.a.",SUMIF($L$8:$L$207,"&gt;="&amp;L121,$L$8:$L$207)/SUM($L$8:$L$207)))</x:f>
      </x:c>
      <x:c r="Q121" s="21" t="str">
        <x:f>IF(A121="","",IF(L121=0,"C",IF(P121&lt;=$H$3,"A",IF(P121&lt;=$K$3,"B","C"))))</x:f>
      </x:c>
      <x:c r="R121" s="24" t="str">
        <x:f>IF(A121="","",IF(K121=0,"n.a.",H121/(K121/$B$3)))</x:f>
      </x:c>
      <x:c r="S121" s="21" t="str">
        <x:f>IF(A121="","",ROUNDUP(K121/$B$3*J121,0))</x:f>
      </x:c>
      <x:c r="T121" s="26" t="str">
        <x:f>IF(A121="","",IF(OR(NOT(ISNUMBER(D121)),NOT(ISNUMBER(E121)),NOT(ISNUMBER(F121)),NOT(ISNUMBER(H121)),NOT(ISNUMBER(I121)),NOT(ISNUMBER(J121))),"Заполнить данные",IF(AND(K121=0,H121&gt;0),"Проверить остаток",IF(H121&lt;MAX(I121,S121),"Пополнить",IF(AND(Q121="C",H121&gt;MAX(I121,S121)*2),"Сократить закупку",IF(AND(ISNUMBER(N121),N121&lt;$E$3),"Проверить цену","Оставить"))))))</x:f>
      </x:c>
    </x:row>
    <x:row r="122">
      <x:c r="A122" s="19"/>
      <x:c r="B122" s="25"/>
      <x:c r="C122" s="25"/>
      <x:c r="D122" s="20"/>
      <x:c r="E122" s="20"/>
      <x:c r="F122" s="19"/>
      <x:c r="G122" s="19"/>
      <x:c r="H122" s="19"/>
      <x:c r="I122" s="19"/>
      <x:c r="J122" s="19"/>
      <x:c r="K122" s="21" t="str">
        <x:f>IF(A122="","",MAX(0,F122-G122))</x:f>
      </x:c>
      <x:c r="L122" s="22" t="str">
        <x:f>IF(A122="","",K122*E122)</x:f>
      </x:c>
      <x:c r="M122" s="22" t="str">
        <x:f>IF(A122="","",K122*(E122-D122))</x:f>
      </x:c>
      <x:c r="N122" s="23" t="str">
        <x:f>IF(A122="","",IF(L122=0,"n.a.",M122/L122))</x:f>
      </x:c>
      <x:c r="O122" s="23" t="str">
        <x:f>IF(A122="","",IF(SUM($L$8:$L$207)=0,"n.a.",L122/SUM($L$8:$L$207)))</x:f>
      </x:c>
      <x:c r="P122" s="23" t="str">
        <x:f>IF(A122="","",IF(SUM($L$8:$L$207)=0,"n.a.",SUMIF($L$8:$L$207,"&gt;="&amp;L122,$L$8:$L$207)/SUM($L$8:$L$207)))</x:f>
      </x:c>
      <x:c r="Q122" s="21" t="str">
        <x:f>IF(A122="","",IF(L122=0,"C",IF(P122&lt;=$H$3,"A",IF(P122&lt;=$K$3,"B","C"))))</x:f>
      </x:c>
      <x:c r="R122" s="24" t="str">
        <x:f>IF(A122="","",IF(K122=0,"n.a.",H122/(K122/$B$3)))</x:f>
      </x:c>
      <x:c r="S122" s="21" t="str">
        <x:f>IF(A122="","",ROUNDUP(K122/$B$3*J122,0))</x:f>
      </x:c>
      <x:c r="T122" s="26" t="str">
        <x:f>IF(A122="","",IF(OR(NOT(ISNUMBER(D122)),NOT(ISNUMBER(E122)),NOT(ISNUMBER(F122)),NOT(ISNUMBER(H122)),NOT(ISNUMBER(I122)),NOT(ISNUMBER(J122))),"Заполнить данные",IF(AND(K122=0,H122&gt;0),"Проверить остаток",IF(H122&lt;MAX(I122,S122),"Пополнить",IF(AND(Q122="C",H122&gt;MAX(I122,S122)*2),"Сократить закупку",IF(AND(ISNUMBER(N122),N122&lt;$E$3),"Проверить цену","Оставить"))))))</x:f>
      </x:c>
    </x:row>
    <x:row r="123">
      <x:c r="A123" s="19"/>
      <x:c r="B123" s="25"/>
      <x:c r="C123" s="25"/>
      <x:c r="D123" s="20"/>
      <x:c r="E123" s="20"/>
      <x:c r="F123" s="19"/>
      <x:c r="G123" s="19"/>
      <x:c r="H123" s="19"/>
      <x:c r="I123" s="19"/>
      <x:c r="J123" s="19"/>
      <x:c r="K123" s="21" t="str">
        <x:f>IF(A123="","",MAX(0,F123-G123))</x:f>
      </x:c>
      <x:c r="L123" s="22" t="str">
        <x:f>IF(A123="","",K123*E123)</x:f>
      </x:c>
      <x:c r="M123" s="22" t="str">
        <x:f>IF(A123="","",K123*(E123-D123))</x:f>
      </x:c>
      <x:c r="N123" s="23" t="str">
        <x:f>IF(A123="","",IF(L123=0,"n.a.",M123/L123))</x:f>
      </x:c>
      <x:c r="O123" s="23" t="str">
        <x:f>IF(A123="","",IF(SUM($L$8:$L$207)=0,"n.a.",L123/SUM($L$8:$L$207)))</x:f>
      </x:c>
      <x:c r="P123" s="23" t="str">
        <x:f>IF(A123="","",IF(SUM($L$8:$L$207)=0,"n.a.",SUMIF($L$8:$L$207,"&gt;="&amp;L123,$L$8:$L$207)/SUM($L$8:$L$207)))</x:f>
      </x:c>
      <x:c r="Q123" s="21" t="str">
        <x:f>IF(A123="","",IF(L123=0,"C",IF(P123&lt;=$H$3,"A",IF(P123&lt;=$K$3,"B","C"))))</x:f>
      </x:c>
      <x:c r="R123" s="24" t="str">
        <x:f>IF(A123="","",IF(K123=0,"n.a.",H123/(K123/$B$3)))</x:f>
      </x:c>
      <x:c r="S123" s="21" t="str">
        <x:f>IF(A123="","",ROUNDUP(K123/$B$3*J123,0))</x:f>
      </x:c>
      <x:c r="T123" s="26" t="str">
        <x:f>IF(A123="","",IF(OR(NOT(ISNUMBER(D123)),NOT(ISNUMBER(E123)),NOT(ISNUMBER(F123)),NOT(ISNUMBER(H123)),NOT(ISNUMBER(I123)),NOT(ISNUMBER(J123))),"Заполнить данные",IF(AND(K123=0,H123&gt;0),"Проверить остаток",IF(H123&lt;MAX(I123,S123),"Пополнить",IF(AND(Q123="C",H123&gt;MAX(I123,S123)*2),"Сократить закупку",IF(AND(ISNUMBER(N123),N123&lt;$E$3),"Проверить цену","Оставить"))))))</x:f>
      </x:c>
    </x:row>
    <x:row r="124">
      <x:c r="A124" s="19"/>
      <x:c r="B124" s="25"/>
      <x:c r="C124" s="25"/>
      <x:c r="D124" s="20"/>
      <x:c r="E124" s="20"/>
      <x:c r="F124" s="19"/>
      <x:c r="G124" s="19"/>
      <x:c r="H124" s="19"/>
      <x:c r="I124" s="19"/>
      <x:c r="J124" s="19"/>
      <x:c r="K124" s="21" t="str">
        <x:f>IF(A124="","",MAX(0,F124-G124))</x:f>
      </x:c>
      <x:c r="L124" s="22" t="str">
        <x:f>IF(A124="","",K124*E124)</x:f>
      </x:c>
      <x:c r="M124" s="22" t="str">
        <x:f>IF(A124="","",K124*(E124-D124))</x:f>
      </x:c>
      <x:c r="N124" s="23" t="str">
        <x:f>IF(A124="","",IF(L124=0,"n.a.",M124/L124))</x:f>
      </x:c>
      <x:c r="O124" s="23" t="str">
        <x:f>IF(A124="","",IF(SUM($L$8:$L$207)=0,"n.a.",L124/SUM($L$8:$L$207)))</x:f>
      </x:c>
      <x:c r="P124" s="23" t="str">
        <x:f>IF(A124="","",IF(SUM($L$8:$L$207)=0,"n.a.",SUMIF($L$8:$L$207,"&gt;="&amp;L124,$L$8:$L$207)/SUM($L$8:$L$207)))</x:f>
      </x:c>
      <x:c r="Q124" s="21" t="str">
        <x:f>IF(A124="","",IF(L124=0,"C",IF(P124&lt;=$H$3,"A",IF(P124&lt;=$K$3,"B","C"))))</x:f>
      </x:c>
      <x:c r="R124" s="24" t="str">
        <x:f>IF(A124="","",IF(K124=0,"n.a.",H124/(K124/$B$3)))</x:f>
      </x:c>
      <x:c r="S124" s="21" t="str">
        <x:f>IF(A124="","",ROUNDUP(K124/$B$3*J124,0))</x:f>
      </x:c>
      <x:c r="T124" s="26" t="str">
        <x:f>IF(A124="","",IF(OR(NOT(ISNUMBER(D124)),NOT(ISNUMBER(E124)),NOT(ISNUMBER(F124)),NOT(ISNUMBER(H124)),NOT(ISNUMBER(I124)),NOT(ISNUMBER(J124))),"Заполнить данные",IF(AND(K124=0,H124&gt;0),"Проверить остаток",IF(H124&lt;MAX(I124,S124),"Пополнить",IF(AND(Q124="C",H124&gt;MAX(I124,S124)*2),"Сократить закупку",IF(AND(ISNUMBER(N124),N124&lt;$E$3),"Проверить цену","Оставить"))))))</x:f>
      </x:c>
    </x:row>
    <x:row r="125">
      <x:c r="A125" s="19"/>
      <x:c r="B125" s="25"/>
      <x:c r="C125" s="25"/>
      <x:c r="D125" s="20"/>
      <x:c r="E125" s="20"/>
      <x:c r="F125" s="19"/>
      <x:c r="G125" s="19"/>
      <x:c r="H125" s="19"/>
      <x:c r="I125" s="19"/>
      <x:c r="J125" s="19"/>
      <x:c r="K125" s="21" t="str">
        <x:f>IF(A125="","",MAX(0,F125-G125))</x:f>
      </x:c>
      <x:c r="L125" s="22" t="str">
        <x:f>IF(A125="","",K125*E125)</x:f>
      </x:c>
      <x:c r="M125" s="22" t="str">
        <x:f>IF(A125="","",K125*(E125-D125))</x:f>
      </x:c>
      <x:c r="N125" s="23" t="str">
        <x:f>IF(A125="","",IF(L125=0,"n.a.",M125/L125))</x:f>
      </x:c>
      <x:c r="O125" s="23" t="str">
        <x:f>IF(A125="","",IF(SUM($L$8:$L$207)=0,"n.a.",L125/SUM($L$8:$L$207)))</x:f>
      </x:c>
      <x:c r="P125" s="23" t="str">
        <x:f>IF(A125="","",IF(SUM($L$8:$L$207)=0,"n.a.",SUMIF($L$8:$L$207,"&gt;="&amp;L125,$L$8:$L$207)/SUM($L$8:$L$207)))</x:f>
      </x:c>
      <x:c r="Q125" s="21" t="str">
        <x:f>IF(A125="","",IF(L125=0,"C",IF(P125&lt;=$H$3,"A",IF(P125&lt;=$K$3,"B","C"))))</x:f>
      </x:c>
      <x:c r="R125" s="24" t="str">
        <x:f>IF(A125="","",IF(K125=0,"n.a.",H125/(K125/$B$3)))</x:f>
      </x:c>
      <x:c r="S125" s="21" t="str">
        <x:f>IF(A125="","",ROUNDUP(K125/$B$3*J125,0))</x:f>
      </x:c>
      <x:c r="T125" s="26" t="str">
        <x:f>IF(A125="","",IF(OR(NOT(ISNUMBER(D125)),NOT(ISNUMBER(E125)),NOT(ISNUMBER(F125)),NOT(ISNUMBER(H125)),NOT(ISNUMBER(I125)),NOT(ISNUMBER(J125))),"Заполнить данные",IF(AND(K125=0,H125&gt;0),"Проверить остаток",IF(H125&lt;MAX(I125,S125),"Пополнить",IF(AND(Q125="C",H125&gt;MAX(I125,S125)*2),"Сократить закупку",IF(AND(ISNUMBER(N125),N125&lt;$E$3),"Проверить цену","Оставить"))))))</x:f>
      </x:c>
    </x:row>
    <x:row r="126">
      <x:c r="A126" s="19"/>
      <x:c r="B126" s="25"/>
      <x:c r="C126" s="25"/>
      <x:c r="D126" s="20"/>
      <x:c r="E126" s="20"/>
      <x:c r="F126" s="19"/>
      <x:c r="G126" s="19"/>
      <x:c r="H126" s="19"/>
      <x:c r="I126" s="19"/>
      <x:c r="J126" s="19"/>
      <x:c r="K126" s="21" t="str">
        <x:f>IF(A126="","",MAX(0,F126-G126))</x:f>
      </x:c>
      <x:c r="L126" s="22" t="str">
        <x:f>IF(A126="","",K126*E126)</x:f>
      </x:c>
      <x:c r="M126" s="22" t="str">
        <x:f>IF(A126="","",K126*(E126-D126))</x:f>
      </x:c>
      <x:c r="N126" s="23" t="str">
        <x:f>IF(A126="","",IF(L126=0,"n.a.",M126/L126))</x:f>
      </x:c>
      <x:c r="O126" s="23" t="str">
        <x:f>IF(A126="","",IF(SUM($L$8:$L$207)=0,"n.a.",L126/SUM($L$8:$L$207)))</x:f>
      </x:c>
      <x:c r="P126" s="23" t="str">
        <x:f>IF(A126="","",IF(SUM($L$8:$L$207)=0,"n.a.",SUMIF($L$8:$L$207,"&gt;="&amp;L126,$L$8:$L$207)/SUM($L$8:$L$207)))</x:f>
      </x:c>
      <x:c r="Q126" s="21" t="str">
        <x:f>IF(A126="","",IF(L126=0,"C",IF(P126&lt;=$H$3,"A",IF(P126&lt;=$K$3,"B","C"))))</x:f>
      </x:c>
      <x:c r="R126" s="24" t="str">
        <x:f>IF(A126="","",IF(K126=0,"n.a.",H126/(K126/$B$3)))</x:f>
      </x:c>
      <x:c r="S126" s="21" t="str">
        <x:f>IF(A126="","",ROUNDUP(K126/$B$3*J126,0))</x:f>
      </x:c>
      <x:c r="T126" s="26" t="str">
        <x:f>IF(A126="","",IF(OR(NOT(ISNUMBER(D126)),NOT(ISNUMBER(E126)),NOT(ISNUMBER(F126)),NOT(ISNUMBER(H126)),NOT(ISNUMBER(I126)),NOT(ISNUMBER(J126))),"Заполнить данные",IF(AND(K126=0,H126&gt;0),"Проверить остаток",IF(H126&lt;MAX(I126,S126),"Пополнить",IF(AND(Q126="C",H126&gt;MAX(I126,S126)*2),"Сократить закупку",IF(AND(ISNUMBER(N126),N126&lt;$E$3),"Проверить цену","Оставить"))))))</x:f>
      </x:c>
    </x:row>
    <x:row r="127">
      <x:c r="A127" s="19"/>
      <x:c r="B127" s="25"/>
      <x:c r="C127" s="25"/>
      <x:c r="D127" s="20"/>
      <x:c r="E127" s="20"/>
      <x:c r="F127" s="19"/>
      <x:c r="G127" s="19"/>
      <x:c r="H127" s="19"/>
      <x:c r="I127" s="19"/>
      <x:c r="J127" s="19"/>
      <x:c r="K127" s="21" t="str">
        <x:f>IF(A127="","",MAX(0,F127-G127))</x:f>
      </x:c>
      <x:c r="L127" s="22" t="str">
        <x:f>IF(A127="","",K127*E127)</x:f>
      </x:c>
      <x:c r="M127" s="22" t="str">
        <x:f>IF(A127="","",K127*(E127-D127))</x:f>
      </x:c>
      <x:c r="N127" s="23" t="str">
        <x:f>IF(A127="","",IF(L127=0,"n.a.",M127/L127))</x:f>
      </x:c>
      <x:c r="O127" s="23" t="str">
        <x:f>IF(A127="","",IF(SUM($L$8:$L$207)=0,"n.a.",L127/SUM($L$8:$L$207)))</x:f>
      </x:c>
      <x:c r="P127" s="23" t="str">
        <x:f>IF(A127="","",IF(SUM($L$8:$L$207)=0,"n.a.",SUMIF($L$8:$L$207,"&gt;="&amp;L127,$L$8:$L$207)/SUM($L$8:$L$207)))</x:f>
      </x:c>
      <x:c r="Q127" s="21" t="str">
        <x:f>IF(A127="","",IF(L127=0,"C",IF(P127&lt;=$H$3,"A",IF(P127&lt;=$K$3,"B","C"))))</x:f>
      </x:c>
      <x:c r="R127" s="24" t="str">
        <x:f>IF(A127="","",IF(K127=0,"n.a.",H127/(K127/$B$3)))</x:f>
      </x:c>
      <x:c r="S127" s="21" t="str">
        <x:f>IF(A127="","",ROUNDUP(K127/$B$3*J127,0))</x:f>
      </x:c>
      <x:c r="T127" s="26" t="str">
        <x:f>IF(A127="","",IF(OR(NOT(ISNUMBER(D127)),NOT(ISNUMBER(E127)),NOT(ISNUMBER(F127)),NOT(ISNUMBER(H127)),NOT(ISNUMBER(I127)),NOT(ISNUMBER(J127))),"Заполнить данные",IF(AND(K127=0,H127&gt;0),"Проверить остаток",IF(H127&lt;MAX(I127,S127),"Пополнить",IF(AND(Q127="C",H127&gt;MAX(I127,S127)*2),"Сократить закупку",IF(AND(ISNUMBER(N127),N127&lt;$E$3),"Проверить цену","Оставить"))))))</x:f>
      </x:c>
    </x:row>
    <x:row r="128">
      <x:c r="A128" s="19"/>
      <x:c r="B128" s="25"/>
      <x:c r="C128" s="25"/>
      <x:c r="D128" s="20"/>
      <x:c r="E128" s="20"/>
      <x:c r="F128" s="19"/>
      <x:c r="G128" s="19"/>
      <x:c r="H128" s="19"/>
      <x:c r="I128" s="19"/>
      <x:c r="J128" s="19"/>
      <x:c r="K128" s="21" t="str">
        <x:f>IF(A128="","",MAX(0,F128-G128))</x:f>
      </x:c>
      <x:c r="L128" s="22" t="str">
        <x:f>IF(A128="","",K128*E128)</x:f>
      </x:c>
      <x:c r="M128" s="22" t="str">
        <x:f>IF(A128="","",K128*(E128-D128))</x:f>
      </x:c>
      <x:c r="N128" s="23" t="str">
        <x:f>IF(A128="","",IF(L128=0,"n.a.",M128/L128))</x:f>
      </x:c>
      <x:c r="O128" s="23" t="str">
        <x:f>IF(A128="","",IF(SUM($L$8:$L$207)=0,"n.a.",L128/SUM($L$8:$L$207)))</x:f>
      </x:c>
      <x:c r="P128" s="23" t="str">
        <x:f>IF(A128="","",IF(SUM($L$8:$L$207)=0,"n.a.",SUMIF($L$8:$L$207,"&gt;="&amp;L128,$L$8:$L$207)/SUM($L$8:$L$207)))</x:f>
      </x:c>
      <x:c r="Q128" s="21" t="str">
        <x:f>IF(A128="","",IF(L128=0,"C",IF(P128&lt;=$H$3,"A",IF(P128&lt;=$K$3,"B","C"))))</x:f>
      </x:c>
      <x:c r="R128" s="24" t="str">
        <x:f>IF(A128="","",IF(K128=0,"n.a.",H128/(K128/$B$3)))</x:f>
      </x:c>
      <x:c r="S128" s="21" t="str">
        <x:f>IF(A128="","",ROUNDUP(K128/$B$3*J128,0))</x:f>
      </x:c>
      <x:c r="T128" s="26" t="str">
        <x:f>IF(A128="","",IF(OR(NOT(ISNUMBER(D128)),NOT(ISNUMBER(E128)),NOT(ISNUMBER(F128)),NOT(ISNUMBER(H128)),NOT(ISNUMBER(I128)),NOT(ISNUMBER(J128))),"Заполнить данные",IF(AND(K128=0,H128&gt;0),"Проверить остаток",IF(H128&lt;MAX(I128,S128),"Пополнить",IF(AND(Q128="C",H128&gt;MAX(I128,S128)*2),"Сократить закупку",IF(AND(ISNUMBER(N128),N128&lt;$E$3),"Проверить цену","Оставить"))))))</x:f>
      </x:c>
    </x:row>
    <x:row r="129">
      <x:c r="A129" s="19"/>
      <x:c r="B129" s="25"/>
      <x:c r="C129" s="25"/>
      <x:c r="D129" s="20"/>
      <x:c r="E129" s="20"/>
      <x:c r="F129" s="19"/>
      <x:c r="G129" s="19"/>
      <x:c r="H129" s="19"/>
      <x:c r="I129" s="19"/>
      <x:c r="J129" s="19"/>
      <x:c r="K129" s="21" t="str">
        <x:f>IF(A129="","",MAX(0,F129-G129))</x:f>
      </x:c>
      <x:c r="L129" s="22" t="str">
        <x:f>IF(A129="","",K129*E129)</x:f>
      </x:c>
      <x:c r="M129" s="22" t="str">
        <x:f>IF(A129="","",K129*(E129-D129))</x:f>
      </x:c>
      <x:c r="N129" s="23" t="str">
        <x:f>IF(A129="","",IF(L129=0,"n.a.",M129/L129))</x:f>
      </x:c>
      <x:c r="O129" s="23" t="str">
        <x:f>IF(A129="","",IF(SUM($L$8:$L$207)=0,"n.a.",L129/SUM($L$8:$L$207)))</x:f>
      </x:c>
      <x:c r="P129" s="23" t="str">
        <x:f>IF(A129="","",IF(SUM($L$8:$L$207)=0,"n.a.",SUMIF($L$8:$L$207,"&gt;="&amp;L129,$L$8:$L$207)/SUM($L$8:$L$207)))</x:f>
      </x:c>
      <x:c r="Q129" s="21" t="str">
        <x:f>IF(A129="","",IF(L129=0,"C",IF(P129&lt;=$H$3,"A",IF(P129&lt;=$K$3,"B","C"))))</x:f>
      </x:c>
      <x:c r="R129" s="24" t="str">
        <x:f>IF(A129="","",IF(K129=0,"n.a.",H129/(K129/$B$3)))</x:f>
      </x:c>
      <x:c r="S129" s="21" t="str">
        <x:f>IF(A129="","",ROUNDUP(K129/$B$3*J129,0))</x:f>
      </x:c>
      <x:c r="T129" s="26" t="str">
        <x:f>IF(A129="","",IF(OR(NOT(ISNUMBER(D129)),NOT(ISNUMBER(E129)),NOT(ISNUMBER(F129)),NOT(ISNUMBER(H129)),NOT(ISNUMBER(I129)),NOT(ISNUMBER(J129))),"Заполнить данные",IF(AND(K129=0,H129&gt;0),"Проверить остаток",IF(H129&lt;MAX(I129,S129),"Пополнить",IF(AND(Q129="C",H129&gt;MAX(I129,S129)*2),"Сократить закупку",IF(AND(ISNUMBER(N129),N129&lt;$E$3),"Проверить цену","Оставить"))))))</x:f>
      </x:c>
    </x:row>
    <x:row r="130">
      <x:c r="A130" s="19"/>
      <x:c r="B130" s="25"/>
      <x:c r="C130" s="25"/>
      <x:c r="D130" s="20"/>
      <x:c r="E130" s="20"/>
      <x:c r="F130" s="19"/>
      <x:c r="G130" s="19"/>
      <x:c r="H130" s="19"/>
      <x:c r="I130" s="19"/>
      <x:c r="J130" s="19"/>
      <x:c r="K130" s="21" t="str">
        <x:f>IF(A130="","",MAX(0,F130-G130))</x:f>
      </x:c>
      <x:c r="L130" s="22" t="str">
        <x:f>IF(A130="","",K130*E130)</x:f>
      </x:c>
      <x:c r="M130" s="22" t="str">
        <x:f>IF(A130="","",K130*(E130-D130))</x:f>
      </x:c>
      <x:c r="N130" s="23" t="str">
        <x:f>IF(A130="","",IF(L130=0,"n.a.",M130/L130))</x:f>
      </x:c>
      <x:c r="O130" s="23" t="str">
        <x:f>IF(A130="","",IF(SUM($L$8:$L$207)=0,"n.a.",L130/SUM($L$8:$L$207)))</x:f>
      </x:c>
      <x:c r="P130" s="23" t="str">
        <x:f>IF(A130="","",IF(SUM($L$8:$L$207)=0,"n.a.",SUMIF($L$8:$L$207,"&gt;="&amp;L130,$L$8:$L$207)/SUM($L$8:$L$207)))</x:f>
      </x:c>
      <x:c r="Q130" s="21" t="str">
        <x:f>IF(A130="","",IF(L130=0,"C",IF(P130&lt;=$H$3,"A",IF(P130&lt;=$K$3,"B","C"))))</x:f>
      </x:c>
      <x:c r="R130" s="24" t="str">
        <x:f>IF(A130="","",IF(K130=0,"n.a.",H130/(K130/$B$3)))</x:f>
      </x:c>
      <x:c r="S130" s="21" t="str">
        <x:f>IF(A130="","",ROUNDUP(K130/$B$3*J130,0))</x:f>
      </x:c>
      <x:c r="T130" s="26" t="str">
        <x:f>IF(A130="","",IF(OR(NOT(ISNUMBER(D130)),NOT(ISNUMBER(E130)),NOT(ISNUMBER(F130)),NOT(ISNUMBER(H130)),NOT(ISNUMBER(I130)),NOT(ISNUMBER(J130))),"Заполнить данные",IF(AND(K130=0,H130&gt;0),"Проверить остаток",IF(H130&lt;MAX(I130,S130),"Пополнить",IF(AND(Q130="C",H130&gt;MAX(I130,S130)*2),"Сократить закупку",IF(AND(ISNUMBER(N130),N130&lt;$E$3),"Проверить цену","Оставить"))))))</x:f>
      </x:c>
    </x:row>
    <x:row r="131">
      <x:c r="A131" s="19"/>
      <x:c r="B131" s="25"/>
      <x:c r="C131" s="25"/>
      <x:c r="D131" s="20"/>
      <x:c r="E131" s="20"/>
      <x:c r="F131" s="19"/>
      <x:c r="G131" s="19"/>
      <x:c r="H131" s="19"/>
      <x:c r="I131" s="19"/>
      <x:c r="J131" s="19"/>
      <x:c r="K131" s="21" t="str">
        <x:f>IF(A131="","",MAX(0,F131-G131))</x:f>
      </x:c>
      <x:c r="L131" s="22" t="str">
        <x:f>IF(A131="","",K131*E131)</x:f>
      </x:c>
      <x:c r="M131" s="22" t="str">
        <x:f>IF(A131="","",K131*(E131-D131))</x:f>
      </x:c>
      <x:c r="N131" s="23" t="str">
        <x:f>IF(A131="","",IF(L131=0,"n.a.",M131/L131))</x:f>
      </x:c>
      <x:c r="O131" s="23" t="str">
        <x:f>IF(A131="","",IF(SUM($L$8:$L$207)=0,"n.a.",L131/SUM($L$8:$L$207)))</x:f>
      </x:c>
      <x:c r="P131" s="23" t="str">
        <x:f>IF(A131="","",IF(SUM($L$8:$L$207)=0,"n.a.",SUMIF($L$8:$L$207,"&gt;="&amp;L131,$L$8:$L$207)/SUM($L$8:$L$207)))</x:f>
      </x:c>
      <x:c r="Q131" s="21" t="str">
        <x:f>IF(A131="","",IF(L131=0,"C",IF(P131&lt;=$H$3,"A",IF(P131&lt;=$K$3,"B","C"))))</x:f>
      </x:c>
      <x:c r="R131" s="24" t="str">
        <x:f>IF(A131="","",IF(K131=0,"n.a.",H131/(K131/$B$3)))</x:f>
      </x:c>
      <x:c r="S131" s="21" t="str">
        <x:f>IF(A131="","",ROUNDUP(K131/$B$3*J131,0))</x:f>
      </x:c>
      <x:c r="T131" s="26" t="str">
        <x:f>IF(A131="","",IF(OR(NOT(ISNUMBER(D131)),NOT(ISNUMBER(E131)),NOT(ISNUMBER(F131)),NOT(ISNUMBER(H131)),NOT(ISNUMBER(I131)),NOT(ISNUMBER(J131))),"Заполнить данные",IF(AND(K131=0,H131&gt;0),"Проверить остаток",IF(H131&lt;MAX(I131,S131),"Пополнить",IF(AND(Q131="C",H131&gt;MAX(I131,S131)*2),"Сократить закупку",IF(AND(ISNUMBER(N131),N131&lt;$E$3),"Проверить цену","Оставить"))))))</x:f>
      </x:c>
    </x:row>
    <x:row r="132">
      <x:c r="A132" s="19"/>
      <x:c r="B132" s="25"/>
      <x:c r="C132" s="25"/>
      <x:c r="D132" s="20"/>
      <x:c r="E132" s="20"/>
      <x:c r="F132" s="19"/>
      <x:c r="G132" s="19"/>
      <x:c r="H132" s="19"/>
      <x:c r="I132" s="19"/>
      <x:c r="J132" s="19"/>
      <x:c r="K132" s="21" t="str">
        <x:f>IF(A132="","",MAX(0,F132-G132))</x:f>
      </x:c>
      <x:c r="L132" s="22" t="str">
        <x:f>IF(A132="","",K132*E132)</x:f>
      </x:c>
      <x:c r="M132" s="22" t="str">
        <x:f>IF(A132="","",K132*(E132-D132))</x:f>
      </x:c>
      <x:c r="N132" s="23" t="str">
        <x:f>IF(A132="","",IF(L132=0,"n.a.",M132/L132))</x:f>
      </x:c>
      <x:c r="O132" s="23" t="str">
        <x:f>IF(A132="","",IF(SUM($L$8:$L$207)=0,"n.a.",L132/SUM($L$8:$L$207)))</x:f>
      </x:c>
      <x:c r="P132" s="23" t="str">
        <x:f>IF(A132="","",IF(SUM($L$8:$L$207)=0,"n.a.",SUMIF($L$8:$L$207,"&gt;="&amp;L132,$L$8:$L$207)/SUM($L$8:$L$207)))</x:f>
      </x:c>
      <x:c r="Q132" s="21" t="str">
        <x:f>IF(A132="","",IF(L132=0,"C",IF(P132&lt;=$H$3,"A",IF(P132&lt;=$K$3,"B","C"))))</x:f>
      </x:c>
      <x:c r="R132" s="24" t="str">
        <x:f>IF(A132="","",IF(K132=0,"n.a.",H132/(K132/$B$3)))</x:f>
      </x:c>
      <x:c r="S132" s="21" t="str">
        <x:f>IF(A132="","",ROUNDUP(K132/$B$3*J132,0))</x:f>
      </x:c>
      <x:c r="T132" s="26" t="str">
        <x:f>IF(A132="","",IF(OR(NOT(ISNUMBER(D132)),NOT(ISNUMBER(E132)),NOT(ISNUMBER(F132)),NOT(ISNUMBER(H132)),NOT(ISNUMBER(I132)),NOT(ISNUMBER(J132))),"Заполнить данные",IF(AND(K132=0,H132&gt;0),"Проверить остаток",IF(H132&lt;MAX(I132,S132),"Пополнить",IF(AND(Q132="C",H132&gt;MAX(I132,S132)*2),"Сократить закупку",IF(AND(ISNUMBER(N132),N132&lt;$E$3),"Проверить цену","Оставить"))))))</x:f>
      </x:c>
    </x:row>
    <x:row r="133">
      <x:c r="A133" s="19"/>
      <x:c r="B133" s="25"/>
      <x:c r="C133" s="25"/>
      <x:c r="D133" s="20"/>
      <x:c r="E133" s="20"/>
      <x:c r="F133" s="19"/>
      <x:c r="G133" s="19"/>
      <x:c r="H133" s="19"/>
      <x:c r="I133" s="19"/>
      <x:c r="J133" s="19"/>
      <x:c r="K133" s="21" t="str">
        <x:f>IF(A133="","",MAX(0,F133-G133))</x:f>
      </x:c>
      <x:c r="L133" s="22" t="str">
        <x:f>IF(A133="","",K133*E133)</x:f>
      </x:c>
      <x:c r="M133" s="22" t="str">
        <x:f>IF(A133="","",K133*(E133-D133))</x:f>
      </x:c>
      <x:c r="N133" s="23" t="str">
        <x:f>IF(A133="","",IF(L133=0,"n.a.",M133/L133))</x:f>
      </x:c>
      <x:c r="O133" s="23" t="str">
        <x:f>IF(A133="","",IF(SUM($L$8:$L$207)=0,"n.a.",L133/SUM($L$8:$L$207)))</x:f>
      </x:c>
      <x:c r="P133" s="23" t="str">
        <x:f>IF(A133="","",IF(SUM($L$8:$L$207)=0,"n.a.",SUMIF($L$8:$L$207,"&gt;="&amp;L133,$L$8:$L$207)/SUM($L$8:$L$207)))</x:f>
      </x:c>
      <x:c r="Q133" s="21" t="str">
        <x:f>IF(A133="","",IF(L133=0,"C",IF(P133&lt;=$H$3,"A",IF(P133&lt;=$K$3,"B","C"))))</x:f>
      </x:c>
      <x:c r="R133" s="24" t="str">
        <x:f>IF(A133="","",IF(K133=0,"n.a.",H133/(K133/$B$3)))</x:f>
      </x:c>
      <x:c r="S133" s="21" t="str">
        <x:f>IF(A133="","",ROUNDUP(K133/$B$3*J133,0))</x:f>
      </x:c>
      <x:c r="T133" s="26" t="str">
        <x:f>IF(A133="","",IF(OR(NOT(ISNUMBER(D133)),NOT(ISNUMBER(E133)),NOT(ISNUMBER(F133)),NOT(ISNUMBER(H133)),NOT(ISNUMBER(I133)),NOT(ISNUMBER(J133))),"Заполнить данные",IF(AND(K133=0,H133&gt;0),"Проверить остаток",IF(H133&lt;MAX(I133,S133),"Пополнить",IF(AND(Q133="C",H133&gt;MAX(I133,S133)*2),"Сократить закупку",IF(AND(ISNUMBER(N133),N133&lt;$E$3),"Проверить цену","Оставить"))))))</x:f>
      </x:c>
    </x:row>
    <x:row r="134">
      <x:c r="A134" s="19"/>
      <x:c r="B134" s="25"/>
      <x:c r="C134" s="25"/>
      <x:c r="D134" s="20"/>
      <x:c r="E134" s="20"/>
      <x:c r="F134" s="19"/>
      <x:c r="G134" s="19"/>
      <x:c r="H134" s="19"/>
      <x:c r="I134" s="19"/>
      <x:c r="J134" s="19"/>
      <x:c r="K134" s="21" t="str">
        <x:f>IF(A134="","",MAX(0,F134-G134))</x:f>
      </x:c>
      <x:c r="L134" s="22" t="str">
        <x:f>IF(A134="","",K134*E134)</x:f>
      </x:c>
      <x:c r="M134" s="22" t="str">
        <x:f>IF(A134="","",K134*(E134-D134))</x:f>
      </x:c>
      <x:c r="N134" s="23" t="str">
        <x:f>IF(A134="","",IF(L134=0,"n.a.",M134/L134))</x:f>
      </x:c>
      <x:c r="O134" s="23" t="str">
        <x:f>IF(A134="","",IF(SUM($L$8:$L$207)=0,"n.a.",L134/SUM($L$8:$L$207)))</x:f>
      </x:c>
      <x:c r="P134" s="23" t="str">
        <x:f>IF(A134="","",IF(SUM($L$8:$L$207)=0,"n.a.",SUMIF($L$8:$L$207,"&gt;="&amp;L134,$L$8:$L$207)/SUM($L$8:$L$207)))</x:f>
      </x:c>
      <x:c r="Q134" s="21" t="str">
        <x:f>IF(A134="","",IF(L134=0,"C",IF(P134&lt;=$H$3,"A",IF(P134&lt;=$K$3,"B","C"))))</x:f>
      </x:c>
      <x:c r="R134" s="24" t="str">
        <x:f>IF(A134="","",IF(K134=0,"n.a.",H134/(K134/$B$3)))</x:f>
      </x:c>
      <x:c r="S134" s="21" t="str">
        <x:f>IF(A134="","",ROUNDUP(K134/$B$3*J134,0))</x:f>
      </x:c>
      <x:c r="T134" s="26" t="str">
        <x:f>IF(A134="","",IF(OR(NOT(ISNUMBER(D134)),NOT(ISNUMBER(E134)),NOT(ISNUMBER(F134)),NOT(ISNUMBER(H134)),NOT(ISNUMBER(I134)),NOT(ISNUMBER(J134))),"Заполнить данные",IF(AND(K134=0,H134&gt;0),"Проверить остаток",IF(H134&lt;MAX(I134,S134),"Пополнить",IF(AND(Q134="C",H134&gt;MAX(I134,S134)*2),"Сократить закупку",IF(AND(ISNUMBER(N134),N134&lt;$E$3),"Проверить цену","Оставить"))))))</x:f>
      </x:c>
    </x:row>
    <x:row r="135">
      <x:c r="A135" s="19"/>
      <x:c r="B135" s="25"/>
      <x:c r="C135" s="25"/>
      <x:c r="D135" s="20"/>
      <x:c r="E135" s="20"/>
      <x:c r="F135" s="19"/>
      <x:c r="G135" s="19"/>
      <x:c r="H135" s="19"/>
      <x:c r="I135" s="19"/>
      <x:c r="J135" s="19"/>
      <x:c r="K135" s="21" t="str">
        <x:f>IF(A135="","",MAX(0,F135-G135))</x:f>
      </x:c>
      <x:c r="L135" s="22" t="str">
        <x:f>IF(A135="","",K135*E135)</x:f>
      </x:c>
      <x:c r="M135" s="22" t="str">
        <x:f>IF(A135="","",K135*(E135-D135))</x:f>
      </x:c>
      <x:c r="N135" s="23" t="str">
        <x:f>IF(A135="","",IF(L135=0,"n.a.",M135/L135))</x:f>
      </x:c>
      <x:c r="O135" s="23" t="str">
        <x:f>IF(A135="","",IF(SUM($L$8:$L$207)=0,"n.a.",L135/SUM($L$8:$L$207)))</x:f>
      </x:c>
      <x:c r="P135" s="23" t="str">
        <x:f>IF(A135="","",IF(SUM($L$8:$L$207)=0,"n.a.",SUMIF($L$8:$L$207,"&gt;="&amp;L135,$L$8:$L$207)/SUM($L$8:$L$207)))</x:f>
      </x:c>
      <x:c r="Q135" s="21" t="str">
        <x:f>IF(A135="","",IF(L135=0,"C",IF(P135&lt;=$H$3,"A",IF(P135&lt;=$K$3,"B","C"))))</x:f>
      </x:c>
      <x:c r="R135" s="24" t="str">
        <x:f>IF(A135="","",IF(K135=0,"n.a.",H135/(K135/$B$3)))</x:f>
      </x:c>
      <x:c r="S135" s="21" t="str">
        <x:f>IF(A135="","",ROUNDUP(K135/$B$3*J135,0))</x:f>
      </x:c>
      <x:c r="T135" s="26" t="str">
        <x:f>IF(A135="","",IF(OR(NOT(ISNUMBER(D135)),NOT(ISNUMBER(E135)),NOT(ISNUMBER(F135)),NOT(ISNUMBER(H135)),NOT(ISNUMBER(I135)),NOT(ISNUMBER(J135))),"Заполнить данные",IF(AND(K135=0,H135&gt;0),"Проверить остаток",IF(H135&lt;MAX(I135,S135),"Пополнить",IF(AND(Q135="C",H135&gt;MAX(I135,S135)*2),"Сократить закупку",IF(AND(ISNUMBER(N135),N135&lt;$E$3),"Проверить цену","Оставить"))))))</x:f>
      </x:c>
    </x:row>
    <x:row r="136">
      <x:c r="A136" s="19"/>
      <x:c r="B136" s="25"/>
      <x:c r="C136" s="25"/>
      <x:c r="D136" s="20"/>
      <x:c r="E136" s="20"/>
      <x:c r="F136" s="19"/>
      <x:c r="G136" s="19"/>
      <x:c r="H136" s="19"/>
      <x:c r="I136" s="19"/>
      <x:c r="J136" s="19"/>
      <x:c r="K136" s="21" t="str">
        <x:f>IF(A136="","",MAX(0,F136-G136))</x:f>
      </x:c>
      <x:c r="L136" s="22" t="str">
        <x:f>IF(A136="","",K136*E136)</x:f>
      </x:c>
      <x:c r="M136" s="22" t="str">
        <x:f>IF(A136="","",K136*(E136-D136))</x:f>
      </x:c>
      <x:c r="N136" s="23" t="str">
        <x:f>IF(A136="","",IF(L136=0,"n.a.",M136/L136))</x:f>
      </x:c>
      <x:c r="O136" s="23" t="str">
        <x:f>IF(A136="","",IF(SUM($L$8:$L$207)=0,"n.a.",L136/SUM($L$8:$L$207)))</x:f>
      </x:c>
      <x:c r="P136" s="23" t="str">
        <x:f>IF(A136="","",IF(SUM($L$8:$L$207)=0,"n.a.",SUMIF($L$8:$L$207,"&gt;="&amp;L136,$L$8:$L$207)/SUM($L$8:$L$207)))</x:f>
      </x:c>
      <x:c r="Q136" s="21" t="str">
        <x:f>IF(A136="","",IF(L136=0,"C",IF(P136&lt;=$H$3,"A",IF(P136&lt;=$K$3,"B","C"))))</x:f>
      </x:c>
      <x:c r="R136" s="24" t="str">
        <x:f>IF(A136="","",IF(K136=0,"n.a.",H136/(K136/$B$3)))</x:f>
      </x:c>
      <x:c r="S136" s="21" t="str">
        <x:f>IF(A136="","",ROUNDUP(K136/$B$3*J136,0))</x:f>
      </x:c>
      <x:c r="T136" s="26" t="str">
        <x:f>IF(A136="","",IF(OR(NOT(ISNUMBER(D136)),NOT(ISNUMBER(E136)),NOT(ISNUMBER(F136)),NOT(ISNUMBER(H136)),NOT(ISNUMBER(I136)),NOT(ISNUMBER(J136))),"Заполнить данные",IF(AND(K136=0,H136&gt;0),"Проверить остаток",IF(H136&lt;MAX(I136,S136),"Пополнить",IF(AND(Q136="C",H136&gt;MAX(I136,S136)*2),"Сократить закупку",IF(AND(ISNUMBER(N136),N136&lt;$E$3),"Проверить цену","Оставить"))))))</x:f>
      </x:c>
    </x:row>
    <x:row r="137">
      <x:c r="A137" s="19"/>
      <x:c r="B137" s="25"/>
      <x:c r="C137" s="25"/>
      <x:c r="D137" s="20"/>
      <x:c r="E137" s="20"/>
      <x:c r="F137" s="19"/>
      <x:c r="G137" s="19"/>
      <x:c r="H137" s="19"/>
      <x:c r="I137" s="19"/>
      <x:c r="J137" s="19"/>
      <x:c r="K137" s="21" t="str">
        <x:f>IF(A137="","",MAX(0,F137-G137))</x:f>
      </x:c>
      <x:c r="L137" s="22" t="str">
        <x:f>IF(A137="","",K137*E137)</x:f>
      </x:c>
      <x:c r="M137" s="22" t="str">
        <x:f>IF(A137="","",K137*(E137-D137))</x:f>
      </x:c>
      <x:c r="N137" s="23" t="str">
        <x:f>IF(A137="","",IF(L137=0,"n.a.",M137/L137))</x:f>
      </x:c>
      <x:c r="O137" s="23" t="str">
        <x:f>IF(A137="","",IF(SUM($L$8:$L$207)=0,"n.a.",L137/SUM($L$8:$L$207)))</x:f>
      </x:c>
      <x:c r="P137" s="23" t="str">
        <x:f>IF(A137="","",IF(SUM($L$8:$L$207)=0,"n.a.",SUMIF($L$8:$L$207,"&gt;="&amp;L137,$L$8:$L$207)/SUM($L$8:$L$207)))</x:f>
      </x:c>
      <x:c r="Q137" s="21" t="str">
        <x:f>IF(A137="","",IF(L137=0,"C",IF(P137&lt;=$H$3,"A",IF(P137&lt;=$K$3,"B","C"))))</x:f>
      </x:c>
      <x:c r="R137" s="24" t="str">
        <x:f>IF(A137="","",IF(K137=0,"n.a.",H137/(K137/$B$3)))</x:f>
      </x:c>
      <x:c r="S137" s="21" t="str">
        <x:f>IF(A137="","",ROUNDUP(K137/$B$3*J137,0))</x:f>
      </x:c>
      <x:c r="T137" s="26" t="str">
        <x:f>IF(A137="","",IF(OR(NOT(ISNUMBER(D137)),NOT(ISNUMBER(E137)),NOT(ISNUMBER(F137)),NOT(ISNUMBER(H137)),NOT(ISNUMBER(I137)),NOT(ISNUMBER(J137))),"Заполнить данные",IF(AND(K137=0,H137&gt;0),"Проверить остаток",IF(H137&lt;MAX(I137,S137),"Пополнить",IF(AND(Q137="C",H137&gt;MAX(I137,S137)*2),"Сократить закупку",IF(AND(ISNUMBER(N137),N137&lt;$E$3),"Проверить цену","Оставить"))))))</x:f>
      </x:c>
    </x:row>
    <x:row r="138">
      <x:c r="A138" s="19"/>
      <x:c r="B138" s="25"/>
      <x:c r="C138" s="25"/>
      <x:c r="D138" s="20"/>
      <x:c r="E138" s="20"/>
      <x:c r="F138" s="19"/>
      <x:c r="G138" s="19"/>
      <x:c r="H138" s="19"/>
      <x:c r="I138" s="19"/>
      <x:c r="J138" s="19"/>
      <x:c r="K138" s="21" t="str">
        <x:f>IF(A138="","",MAX(0,F138-G138))</x:f>
      </x:c>
      <x:c r="L138" s="22" t="str">
        <x:f>IF(A138="","",K138*E138)</x:f>
      </x:c>
      <x:c r="M138" s="22" t="str">
        <x:f>IF(A138="","",K138*(E138-D138))</x:f>
      </x:c>
      <x:c r="N138" s="23" t="str">
        <x:f>IF(A138="","",IF(L138=0,"n.a.",M138/L138))</x:f>
      </x:c>
      <x:c r="O138" s="23" t="str">
        <x:f>IF(A138="","",IF(SUM($L$8:$L$207)=0,"n.a.",L138/SUM($L$8:$L$207)))</x:f>
      </x:c>
      <x:c r="P138" s="23" t="str">
        <x:f>IF(A138="","",IF(SUM($L$8:$L$207)=0,"n.a.",SUMIF($L$8:$L$207,"&gt;="&amp;L138,$L$8:$L$207)/SUM($L$8:$L$207)))</x:f>
      </x:c>
      <x:c r="Q138" s="21" t="str">
        <x:f>IF(A138="","",IF(L138=0,"C",IF(P138&lt;=$H$3,"A",IF(P138&lt;=$K$3,"B","C"))))</x:f>
      </x:c>
      <x:c r="R138" s="24" t="str">
        <x:f>IF(A138="","",IF(K138=0,"n.a.",H138/(K138/$B$3)))</x:f>
      </x:c>
      <x:c r="S138" s="21" t="str">
        <x:f>IF(A138="","",ROUNDUP(K138/$B$3*J138,0))</x:f>
      </x:c>
      <x:c r="T138" s="26" t="str">
        <x:f>IF(A138="","",IF(OR(NOT(ISNUMBER(D138)),NOT(ISNUMBER(E138)),NOT(ISNUMBER(F138)),NOT(ISNUMBER(H138)),NOT(ISNUMBER(I138)),NOT(ISNUMBER(J138))),"Заполнить данные",IF(AND(K138=0,H138&gt;0),"Проверить остаток",IF(H138&lt;MAX(I138,S138),"Пополнить",IF(AND(Q138="C",H138&gt;MAX(I138,S138)*2),"Сократить закупку",IF(AND(ISNUMBER(N138),N138&lt;$E$3),"Проверить цену","Оставить"))))))</x:f>
      </x:c>
    </x:row>
    <x:row r="139">
      <x:c r="A139" s="19"/>
      <x:c r="B139" s="25"/>
      <x:c r="C139" s="25"/>
      <x:c r="D139" s="20"/>
      <x:c r="E139" s="20"/>
      <x:c r="F139" s="19"/>
      <x:c r="G139" s="19"/>
      <x:c r="H139" s="19"/>
      <x:c r="I139" s="19"/>
      <x:c r="J139" s="19"/>
      <x:c r="K139" s="21" t="str">
        <x:f>IF(A139="","",MAX(0,F139-G139))</x:f>
      </x:c>
      <x:c r="L139" s="22" t="str">
        <x:f>IF(A139="","",K139*E139)</x:f>
      </x:c>
      <x:c r="M139" s="22" t="str">
        <x:f>IF(A139="","",K139*(E139-D139))</x:f>
      </x:c>
      <x:c r="N139" s="23" t="str">
        <x:f>IF(A139="","",IF(L139=0,"n.a.",M139/L139))</x:f>
      </x:c>
      <x:c r="O139" s="23" t="str">
        <x:f>IF(A139="","",IF(SUM($L$8:$L$207)=0,"n.a.",L139/SUM($L$8:$L$207)))</x:f>
      </x:c>
      <x:c r="P139" s="23" t="str">
        <x:f>IF(A139="","",IF(SUM($L$8:$L$207)=0,"n.a.",SUMIF($L$8:$L$207,"&gt;="&amp;L139,$L$8:$L$207)/SUM($L$8:$L$207)))</x:f>
      </x:c>
      <x:c r="Q139" s="21" t="str">
        <x:f>IF(A139="","",IF(L139=0,"C",IF(P139&lt;=$H$3,"A",IF(P139&lt;=$K$3,"B","C"))))</x:f>
      </x:c>
      <x:c r="R139" s="24" t="str">
        <x:f>IF(A139="","",IF(K139=0,"n.a.",H139/(K139/$B$3)))</x:f>
      </x:c>
      <x:c r="S139" s="21" t="str">
        <x:f>IF(A139="","",ROUNDUP(K139/$B$3*J139,0))</x:f>
      </x:c>
      <x:c r="T139" s="26" t="str">
        <x:f>IF(A139="","",IF(OR(NOT(ISNUMBER(D139)),NOT(ISNUMBER(E139)),NOT(ISNUMBER(F139)),NOT(ISNUMBER(H139)),NOT(ISNUMBER(I139)),NOT(ISNUMBER(J139))),"Заполнить данные",IF(AND(K139=0,H139&gt;0),"Проверить остаток",IF(H139&lt;MAX(I139,S139),"Пополнить",IF(AND(Q139="C",H139&gt;MAX(I139,S139)*2),"Сократить закупку",IF(AND(ISNUMBER(N139),N139&lt;$E$3),"Проверить цену","Оставить"))))))</x:f>
      </x:c>
    </x:row>
    <x:row r="140">
      <x:c r="A140" s="19"/>
      <x:c r="B140" s="25"/>
      <x:c r="C140" s="25"/>
      <x:c r="D140" s="20"/>
      <x:c r="E140" s="20"/>
      <x:c r="F140" s="19"/>
      <x:c r="G140" s="19"/>
      <x:c r="H140" s="19"/>
      <x:c r="I140" s="19"/>
      <x:c r="J140" s="19"/>
      <x:c r="K140" s="21" t="str">
        <x:f>IF(A140="","",MAX(0,F140-G140))</x:f>
      </x:c>
      <x:c r="L140" s="22" t="str">
        <x:f>IF(A140="","",K140*E140)</x:f>
      </x:c>
      <x:c r="M140" s="22" t="str">
        <x:f>IF(A140="","",K140*(E140-D140))</x:f>
      </x:c>
      <x:c r="N140" s="23" t="str">
        <x:f>IF(A140="","",IF(L140=0,"n.a.",M140/L140))</x:f>
      </x:c>
      <x:c r="O140" s="23" t="str">
        <x:f>IF(A140="","",IF(SUM($L$8:$L$207)=0,"n.a.",L140/SUM($L$8:$L$207)))</x:f>
      </x:c>
      <x:c r="P140" s="23" t="str">
        <x:f>IF(A140="","",IF(SUM($L$8:$L$207)=0,"n.a.",SUMIF($L$8:$L$207,"&gt;="&amp;L140,$L$8:$L$207)/SUM($L$8:$L$207)))</x:f>
      </x:c>
      <x:c r="Q140" s="21" t="str">
        <x:f>IF(A140="","",IF(L140=0,"C",IF(P140&lt;=$H$3,"A",IF(P140&lt;=$K$3,"B","C"))))</x:f>
      </x:c>
      <x:c r="R140" s="24" t="str">
        <x:f>IF(A140="","",IF(K140=0,"n.a.",H140/(K140/$B$3)))</x:f>
      </x:c>
      <x:c r="S140" s="21" t="str">
        <x:f>IF(A140="","",ROUNDUP(K140/$B$3*J140,0))</x:f>
      </x:c>
      <x:c r="T140" s="26" t="str">
        <x:f>IF(A140="","",IF(OR(NOT(ISNUMBER(D140)),NOT(ISNUMBER(E140)),NOT(ISNUMBER(F140)),NOT(ISNUMBER(H140)),NOT(ISNUMBER(I140)),NOT(ISNUMBER(J140))),"Заполнить данные",IF(AND(K140=0,H140&gt;0),"Проверить остаток",IF(H140&lt;MAX(I140,S140),"Пополнить",IF(AND(Q140="C",H140&gt;MAX(I140,S140)*2),"Сократить закупку",IF(AND(ISNUMBER(N140),N140&lt;$E$3),"Проверить цену","Оставить"))))))</x:f>
      </x:c>
    </x:row>
    <x:row r="141">
      <x:c r="A141" s="19"/>
      <x:c r="B141" s="25"/>
      <x:c r="C141" s="25"/>
      <x:c r="D141" s="20"/>
      <x:c r="E141" s="20"/>
      <x:c r="F141" s="19"/>
      <x:c r="G141" s="19"/>
      <x:c r="H141" s="19"/>
      <x:c r="I141" s="19"/>
      <x:c r="J141" s="19"/>
      <x:c r="K141" s="21" t="str">
        <x:f>IF(A141="","",MAX(0,F141-G141))</x:f>
      </x:c>
      <x:c r="L141" s="22" t="str">
        <x:f>IF(A141="","",K141*E141)</x:f>
      </x:c>
      <x:c r="M141" s="22" t="str">
        <x:f>IF(A141="","",K141*(E141-D141))</x:f>
      </x:c>
      <x:c r="N141" s="23" t="str">
        <x:f>IF(A141="","",IF(L141=0,"n.a.",M141/L141))</x:f>
      </x:c>
      <x:c r="O141" s="23" t="str">
        <x:f>IF(A141="","",IF(SUM($L$8:$L$207)=0,"n.a.",L141/SUM($L$8:$L$207)))</x:f>
      </x:c>
      <x:c r="P141" s="23" t="str">
        <x:f>IF(A141="","",IF(SUM($L$8:$L$207)=0,"n.a.",SUMIF($L$8:$L$207,"&gt;="&amp;L141,$L$8:$L$207)/SUM($L$8:$L$207)))</x:f>
      </x:c>
      <x:c r="Q141" s="21" t="str">
        <x:f>IF(A141="","",IF(L141=0,"C",IF(P141&lt;=$H$3,"A",IF(P141&lt;=$K$3,"B","C"))))</x:f>
      </x:c>
      <x:c r="R141" s="24" t="str">
        <x:f>IF(A141="","",IF(K141=0,"n.a.",H141/(K141/$B$3)))</x:f>
      </x:c>
      <x:c r="S141" s="21" t="str">
        <x:f>IF(A141="","",ROUNDUP(K141/$B$3*J141,0))</x:f>
      </x:c>
      <x:c r="T141" s="26" t="str">
        <x:f>IF(A141="","",IF(OR(NOT(ISNUMBER(D141)),NOT(ISNUMBER(E141)),NOT(ISNUMBER(F141)),NOT(ISNUMBER(H141)),NOT(ISNUMBER(I141)),NOT(ISNUMBER(J141))),"Заполнить данные",IF(AND(K141=0,H141&gt;0),"Проверить остаток",IF(H141&lt;MAX(I141,S141),"Пополнить",IF(AND(Q141="C",H141&gt;MAX(I141,S141)*2),"Сократить закупку",IF(AND(ISNUMBER(N141),N141&lt;$E$3),"Проверить цену","Оставить"))))))</x:f>
      </x:c>
    </x:row>
    <x:row r="142">
      <x:c r="A142" s="19"/>
      <x:c r="B142" s="25"/>
      <x:c r="C142" s="25"/>
      <x:c r="D142" s="20"/>
      <x:c r="E142" s="20"/>
      <x:c r="F142" s="19"/>
      <x:c r="G142" s="19"/>
      <x:c r="H142" s="19"/>
      <x:c r="I142" s="19"/>
      <x:c r="J142" s="19"/>
      <x:c r="K142" s="21" t="str">
        <x:f>IF(A142="","",MAX(0,F142-G142))</x:f>
      </x:c>
      <x:c r="L142" s="22" t="str">
        <x:f>IF(A142="","",K142*E142)</x:f>
      </x:c>
      <x:c r="M142" s="22" t="str">
        <x:f>IF(A142="","",K142*(E142-D142))</x:f>
      </x:c>
      <x:c r="N142" s="23" t="str">
        <x:f>IF(A142="","",IF(L142=0,"n.a.",M142/L142))</x:f>
      </x:c>
      <x:c r="O142" s="23" t="str">
        <x:f>IF(A142="","",IF(SUM($L$8:$L$207)=0,"n.a.",L142/SUM($L$8:$L$207)))</x:f>
      </x:c>
      <x:c r="P142" s="23" t="str">
        <x:f>IF(A142="","",IF(SUM($L$8:$L$207)=0,"n.a.",SUMIF($L$8:$L$207,"&gt;="&amp;L142,$L$8:$L$207)/SUM($L$8:$L$207)))</x:f>
      </x:c>
      <x:c r="Q142" s="21" t="str">
        <x:f>IF(A142="","",IF(L142=0,"C",IF(P142&lt;=$H$3,"A",IF(P142&lt;=$K$3,"B","C"))))</x:f>
      </x:c>
      <x:c r="R142" s="24" t="str">
        <x:f>IF(A142="","",IF(K142=0,"n.a.",H142/(K142/$B$3)))</x:f>
      </x:c>
      <x:c r="S142" s="21" t="str">
        <x:f>IF(A142="","",ROUNDUP(K142/$B$3*J142,0))</x:f>
      </x:c>
      <x:c r="T142" s="26" t="str">
        <x:f>IF(A142="","",IF(OR(NOT(ISNUMBER(D142)),NOT(ISNUMBER(E142)),NOT(ISNUMBER(F142)),NOT(ISNUMBER(H142)),NOT(ISNUMBER(I142)),NOT(ISNUMBER(J142))),"Заполнить данные",IF(AND(K142=0,H142&gt;0),"Проверить остаток",IF(H142&lt;MAX(I142,S142),"Пополнить",IF(AND(Q142="C",H142&gt;MAX(I142,S142)*2),"Сократить закупку",IF(AND(ISNUMBER(N142),N142&lt;$E$3),"Проверить цену","Оставить"))))))</x:f>
      </x:c>
    </x:row>
    <x:row r="143">
      <x:c r="A143" s="19"/>
      <x:c r="B143" s="25"/>
      <x:c r="C143" s="25"/>
      <x:c r="D143" s="20"/>
      <x:c r="E143" s="20"/>
      <x:c r="F143" s="19"/>
      <x:c r="G143" s="19"/>
      <x:c r="H143" s="19"/>
      <x:c r="I143" s="19"/>
      <x:c r="J143" s="19"/>
      <x:c r="K143" s="21" t="str">
        <x:f>IF(A143="","",MAX(0,F143-G143))</x:f>
      </x:c>
      <x:c r="L143" s="22" t="str">
        <x:f>IF(A143="","",K143*E143)</x:f>
      </x:c>
      <x:c r="M143" s="22" t="str">
        <x:f>IF(A143="","",K143*(E143-D143))</x:f>
      </x:c>
      <x:c r="N143" s="23" t="str">
        <x:f>IF(A143="","",IF(L143=0,"n.a.",M143/L143))</x:f>
      </x:c>
      <x:c r="O143" s="23" t="str">
        <x:f>IF(A143="","",IF(SUM($L$8:$L$207)=0,"n.a.",L143/SUM($L$8:$L$207)))</x:f>
      </x:c>
      <x:c r="P143" s="23" t="str">
        <x:f>IF(A143="","",IF(SUM($L$8:$L$207)=0,"n.a.",SUMIF($L$8:$L$207,"&gt;="&amp;L143,$L$8:$L$207)/SUM($L$8:$L$207)))</x:f>
      </x:c>
      <x:c r="Q143" s="21" t="str">
        <x:f>IF(A143="","",IF(L143=0,"C",IF(P143&lt;=$H$3,"A",IF(P143&lt;=$K$3,"B","C"))))</x:f>
      </x:c>
      <x:c r="R143" s="24" t="str">
        <x:f>IF(A143="","",IF(K143=0,"n.a.",H143/(K143/$B$3)))</x:f>
      </x:c>
      <x:c r="S143" s="21" t="str">
        <x:f>IF(A143="","",ROUNDUP(K143/$B$3*J143,0))</x:f>
      </x:c>
      <x:c r="T143" s="26" t="str">
        <x:f>IF(A143="","",IF(OR(NOT(ISNUMBER(D143)),NOT(ISNUMBER(E143)),NOT(ISNUMBER(F143)),NOT(ISNUMBER(H143)),NOT(ISNUMBER(I143)),NOT(ISNUMBER(J143))),"Заполнить данные",IF(AND(K143=0,H143&gt;0),"Проверить остаток",IF(H143&lt;MAX(I143,S143),"Пополнить",IF(AND(Q143="C",H143&gt;MAX(I143,S143)*2),"Сократить закупку",IF(AND(ISNUMBER(N143),N143&lt;$E$3),"Проверить цену","Оставить"))))))</x:f>
      </x:c>
    </x:row>
    <x:row r="144">
      <x:c r="A144" s="19"/>
      <x:c r="B144" s="25"/>
      <x:c r="C144" s="25"/>
      <x:c r="D144" s="20"/>
      <x:c r="E144" s="20"/>
      <x:c r="F144" s="19"/>
      <x:c r="G144" s="19"/>
      <x:c r="H144" s="19"/>
      <x:c r="I144" s="19"/>
      <x:c r="J144" s="19"/>
      <x:c r="K144" s="21" t="str">
        <x:f>IF(A144="","",MAX(0,F144-G144))</x:f>
      </x:c>
      <x:c r="L144" s="22" t="str">
        <x:f>IF(A144="","",K144*E144)</x:f>
      </x:c>
      <x:c r="M144" s="22" t="str">
        <x:f>IF(A144="","",K144*(E144-D144))</x:f>
      </x:c>
      <x:c r="N144" s="23" t="str">
        <x:f>IF(A144="","",IF(L144=0,"n.a.",M144/L144))</x:f>
      </x:c>
      <x:c r="O144" s="23" t="str">
        <x:f>IF(A144="","",IF(SUM($L$8:$L$207)=0,"n.a.",L144/SUM($L$8:$L$207)))</x:f>
      </x:c>
      <x:c r="P144" s="23" t="str">
        <x:f>IF(A144="","",IF(SUM($L$8:$L$207)=0,"n.a.",SUMIF($L$8:$L$207,"&gt;="&amp;L144,$L$8:$L$207)/SUM($L$8:$L$207)))</x:f>
      </x:c>
      <x:c r="Q144" s="21" t="str">
        <x:f>IF(A144="","",IF(L144=0,"C",IF(P144&lt;=$H$3,"A",IF(P144&lt;=$K$3,"B","C"))))</x:f>
      </x:c>
      <x:c r="R144" s="24" t="str">
        <x:f>IF(A144="","",IF(K144=0,"n.a.",H144/(K144/$B$3)))</x:f>
      </x:c>
      <x:c r="S144" s="21" t="str">
        <x:f>IF(A144="","",ROUNDUP(K144/$B$3*J144,0))</x:f>
      </x:c>
      <x:c r="T144" s="26" t="str">
        <x:f>IF(A144="","",IF(OR(NOT(ISNUMBER(D144)),NOT(ISNUMBER(E144)),NOT(ISNUMBER(F144)),NOT(ISNUMBER(H144)),NOT(ISNUMBER(I144)),NOT(ISNUMBER(J144))),"Заполнить данные",IF(AND(K144=0,H144&gt;0),"Проверить остаток",IF(H144&lt;MAX(I144,S144),"Пополнить",IF(AND(Q144="C",H144&gt;MAX(I144,S144)*2),"Сократить закупку",IF(AND(ISNUMBER(N144),N144&lt;$E$3),"Проверить цену","Оставить"))))))</x:f>
      </x:c>
    </x:row>
    <x:row r="145">
      <x:c r="A145" s="19"/>
      <x:c r="B145" s="25"/>
      <x:c r="C145" s="25"/>
      <x:c r="D145" s="20"/>
      <x:c r="E145" s="20"/>
      <x:c r="F145" s="19"/>
      <x:c r="G145" s="19"/>
      <x:c r="H145" s="19"/>
      <x:c r="I145" s="19"/>
      <x:c r="J145" s="19"/>
      <x:c r="K145" s="21" t="str">
        <x:f>IF(A145="","",MAX(0,F145-G145))</x:f>
      </x:c>
      <x:c r="L145" s="22" t="str">
        <x:f>IF(A145="","",K145*E145)</x:f>
      </x:c>
      <x:c r="M145" s="22" t="str">
        <x:f>IF(A145="","",K145*(E145-D145))</x:f>
      </x:c>
      <x:c r="N145" s="23" t="str">
        <x:f>IF(A145="","",IF(L145=0,"n.a.",M145/L145))</x:f>
      </x:c>
      <x:c r="O145" s="23" t="str">
        <x:f>IF(A145="","",IF(SUM($L$8:$L$207)=0,"n.a.",L145/SUM($L$8:$L$207)))</x:f>
      </x:c>
      <x:c r="P145" s="23" t="str">
        <x:f>IF(A145="","",IF(SUM($L$8:$L$207)=0,"n.a.",SUMIF($L$8:$L$207,"&gt;="&amp;L145,$L$8:$L$207)/SUM($L$8:$L$207)))</x:f>
      </x:c>
      <x:c r="Q145" s="21" t="str">
        <x:f>IF(A145="","",IF(L145=0,"C",IF(P145&lt;=$H$3,"A",IF(P145&lt;=$K$3,"B","C"))))</x:f>
      </x:c>
      <x:c r="R145" s="24" t="str">
        <x:f>IF(A145="","",IF(K145=0,"n.a.",H145/(K145/$B$3)))</x:f>
      </x:c>
      <x:c r="S145" s="21" t="str">
        <x:f>IF(A145="","",ROUNDUP(K145/$B$3*J145,0))</x:f>
      </x:c>
      <x:c r="T145" s="26" t="str">
        <x:f>IF(A145="","",IF(OR(NOT(ISNUMBER(D145)),NOT(ISNUMBER(E145)),NOT(ISNUMBER(F145)),NOT(ISNUMBER(H145)),NOT(ISNUMBER(I145)),NOT(ISNUMBER(J145))),"Заполнить данные",IF(AND(K145=0,H145&gt;0),"Проверить остаток",IF(H145&lt;MAX(I145,S145),"Пополнить",IF(AND(Q145="C",H145&gt;MAX(I145,S145)*2),"Сократить закупку",IF(AND(ISNUMBER(N145),N145&lt;$E$3),"Проверить цену","Оставить"))))))</x:f>
      </x:c>
    </x:row>
    <x:row r="146">
      <x:c r="A146" s="19"/>
      <x:c r="B146" s="25"/>
      <x:c r="C146" s="25"/>
      <x:c r="D146" s="20"/>
      <x:c r="E146" s="20"/>
      <x:c r="F146" s="19"/>
      <x:c r="G146" s="19"/>
      <x:c r="H146" s="19"/>
      <x:c r="I146" s="19"/>
      <x:c r="J146" s="19"/>
      <x:c r="K146" s="21" t="str">
        <x:f>IF(A146="","",MAX(0,F146-G146))</x:f>
      </x:c>
      <x:c r="L146" s="22" t="str">
        <x:f>IF(A146="","",K146*E146)</x:f>
      </x:c>
      <x:c r="M146" s="22" t="str">
        <x:f>IF(A146="","",K146*(E146-D146))</x:f>
      </x:c>
      <x:c r="N146" s="23" t="str">
        <x:f>IF(A146="","",IF(L146=0,"n.a.",M146/L146))</x:f>
      </x:c>
      <x:c r="O146" s="23" t="str">
        <x:f>IF(A146="","",IF(SUM($L$8:$L$207)=0,"n.a.",L146/SUM($L$8:$L$207)))</x:f>
      </x:c>
      <x:c r="P146" s="23" t="str">
        <x:f>IF(A146="","",IF(SUM($L$8:$L$207)=0,"n.a.",SUMIF($L$8:$L$207,"&gt;="&amp;L146,$L$8:$L$207)/SUM($L$8:$L$207)))</x:f>
      </x:c>
      <x:c r="Q146" s="21" t="str">
        <x:f>IF(A146="","",IF(L146=0,"C",IF(P146&lt;=$H$3,"A",IF(P146&lt;=$K$3,"B","C"))))</x:f>
      </x:c>
      <x:c r="R146" s="24" t="str">
        <x:f>IF(A146="","",IF(K146=0,"n.a.",H146/(K146/$B$3)))</x:f>
      </x:c>
      <x:c r="S146" s="21" t="str">
        <x:f>IF(A146="","",ROUNDUP(K146/$B$3*J146,0))</x:f>
      </x:c>
      <x:c r="T146" s="26" t="str">
        <x:f>IF(A146="","",IF(OR(NOT(ISNUMBER(D146)),NOT(ISNUMBER(E146)),NOT(ISNUMBER(F146)),NOT(ISNUMBER(H146)),NOT(ISNUMBER(I146)),NOT(ISNUMBER(J146))),"Заполнить данные",IF(AND(K146=0,H146&gt;0),"Проверить остаток",IF(H146&lt;MAX(I146,S146),"Пополнить",IF(AND(Q146="C",H146&gt;MAX(I146,S146)*2),"Сократить закупку",IF(AND(ISNUMBER(N146),N146&lt;$E$3),"Проверить цену","Оставить"))))))</x:f>
      </x:c>
    </x:row>
    <x:row r="147">
      <x:c r="A147" s="19"/>
      <x:c r="B147" s="25"/>
      <x:c r="C147" s="25"/>
      <x:c r="D147" s="20"/>
      <x:c r="E147" s="20"/>
      <x:c r="F147" s="19"/>
      <x:c r="G147" s="19"/>
      <x:c r="H147" s="19"/>
      <x:c r="I147" s="19"/>
      <x:c r="J147" s="19"/>
      <x:c r="K147" s="21" t="str">
        <x:f>IF(A147="","",MAX(0,F147-G147))</x:f>
      </x:c>
      <x:c r="L147" s="22" t="str">
        <x:f>IF(A147="","",K147*E147)</x:f>
      </x:c>
      <x:c r="M147" s="22" t="str">
        <x:f>IF(A147="","",K147*(E147-D147))</x:f>
      </x:c>
      <x:c r="N147" s="23" t="str">
        <x:f>IF(A147="","",IF(L147=0,"n.a.",M147/L147))</x:f>
      </x:c>
      <x:c r="O147" s="23" t="str">
        <x:f>IF(A147="","",IF(SUM($L$8:$L$207)=0,"n.a.",L147/SUM($L$8:$L$207)))</x:f>
      </x:c>
      <x:c r="P147" s="23" t="str">
        <x:f>IF(A147="","",IF(SUM($L$8:$L$207)=0,"n.a.",SUMIF($L$8:$L$207,"&gt;="&amp;L147,$L$8:$L$207)/SUM($L$8:$L$207)))</x:f>
      </x:c>
      <x:c r="Q147" s="21" t="str">
        <x:f>IF(A147="","",IF(L147=0,"C",IF(P147&lt;=$H$3,"A",IF(P147&lt;=$K$3,"B","C"))))</x:f>
      </x:c>
      <x:c r="R147" s="24" t="str">
        <x:f>IF(A147="","",IF(K147=0,"n.a.",H147/(K147/$B$3)))</x:f>
      </x:c>
      <x:c r="S147" s="21" t="str">
        <x:f>IF(A147="","",ROUNDUP(K147/$B$3*J147,0))</x:f>
      </x:c>
      <x:c r="T147" s="26" t="str">
        <x:f>IF(A147="","",IF(OR(NOT(ISNUMBER(D147)),NOT(ISNUMBER(E147)),NOT(ISNUMBER(F147)),NOT(ISNUMBER(H147)),NOT(ISNUMBER(I147)),NOT(ISNUMBER(J147))),"Заполнить данные",IF(AND(K147=0,H147&gt;0),"Проверить остаток",IF(H147&lt;MAX(I147,S147),"Пополнить",IF(AND(Q147="C",H147&gt;MAX(I147,S147)*2),"Сократить закупку",IF(AND(ISNUMBER(N147),N147&lt;$E$3),"Проверить цену","Оставить"))))))</x:f>
      </x:c>
    </x:row>
    <x:row r="148">
      <x:c r="A148" s="19"/>
      <x:c r="B148" s="25"/>
      <x:c r="C148" s="25"/>
      <x:c r="D148" s="20"/>
      <x:c r="E148" s="20"/>
      <x:c r="F148" s="19"/>
      <x:c r="G148" s="19"/>
      <x:c r="H148" s="19"/>
      <x:c r="I148" s="19"/>
      <x:c r="J148" s="19"/>
      <x:c r="K148" s="21" t="str">
        <x:f>IF(A148="","",MAX(0,F148-G148))</x:f>
      </x:c>
      <x:c r="L148" s="22" t="str">
        <x:f>IF(A148="","",K148*E148)</x:f>
      </x:c>
      <x:c r="M148" s="22" t="str">
        <x:f>IF(A148="","",K148*(E148-D148))</x:f>
      </x:c>
      <x:c r="N148" s="23" t="str">
        <x:f>IF(A148="","",IF(L148=0,"n.a.",M148/L148))</x:f>
      </x:c>
      <x:c r="O148" s="23" t="str">
        <x:f>IF(A148="","",IF(SUM($L$8:$L$207)=0,"n.a.",L148/SUM($L$8:$L$207)))</x:f>
      </x:c>
      <x:c r="P148" s="23" t="str">
        <x:f>IF(A148="","",IF(SUM($L$8:$L$207)=0,"n.a.",SUMIF($L$8:$L$207,"&gt;="&amp;L148,$L$8:$L$207)/SUM($L$8:$L$207)))</x:f>
      </x:c>
      <x:c r="Q148" s="21" t="str">
        <x:f>IF(A148="","",IF(L148=0,"C",IF(P148&lt;=$H$3,"A",IF(P148&lt;=$K$3,"B","C"))))</x:f>
      </x:c>
      <x:c r="R148" s="24" t="str">
        <x:f>IF(A148="","",IF(K148=0,"n.a.",H148/(K148/$B$3)))</x:f>
      </x:c>
      <x:c r="S148" s="21" t="str">
        <x:f>IF(A148="","",ROUNDUP(K148/$B$3*J148,0))</x:f>
      </x:c>
      <x:c r="T148" s="26" t="str">
        <x:f>IF(A148="","",IF(OR(NOT(ISNUMBER(D148)),NOT(ISNUMBER(E148)),NOT(ISNUMBER(F148)),NOT(ISNUMBER(H148)),NOT(ISNUMBER(I148)),NOT(ISNUMBER(J148))),"Заполнить данные",IF(AND(K148=0,H148&gt;0),"Проверить остаток",IF(H148&lt;MAX(I148,S148),"Пополнить",IF(AND(Q148="C",H148&gt;MAX(I148,S148)*2),"Сократить закупку",IF(AND(ISNUMBER(N148),N148&lt;$E$3),"Проверить цену","Оставить"))))))</x:f>
      </x:c>
    </x:row>
    <x:row r="149">
      <x:c r="A149" s="19"/>
      <x:c r="B149" s="25"/>
      <x:c r="C149" s="25"/>
      <x:c r="D149" s="20"/>
      <x:c r="E149" s="20"/>
      <x:c r="F149" s="19"/>
      <x:c r="G149" s="19"/>
      <x:c r="H149" s="19"/>
      <x:c r="I149" s="19"/>
      <x:c r="J149" s="19"/>
      <x:c r="K149" s="21" t="str">
        <x:f>IF(A149="","",MAX(0,F149-G149))</x:f>
      </x:c>
      <x:c r="L149" s="22" t="str">
        <x:f>IF(A149="","",K149*E149)</x:f>
      </x:c>
      <x:c r="M149" s="22" t="str">
        <x:f>IF(A149="","",K149*(E149-D149))</x:f>
      </x:c>
      <x:c r="N149" s="23" t="str">
        <x:f>IF(A149="","",IF(L149=0,"n.a.",M149/L149))</x:f>
      </x:c>
      <x:c r="O149" s="23" t="str">
        <x:f>IF(A149="","",IF(SUM($L$8:$L$207)=0,"n.a.",L149/SUM($L$8:$L$207)))</x:f>
      </x:c>
      <x:c r="P149" s="23" t="str">
        <x:f>IF(A149="","",IF(SUM($L$8:$L$207)=0,"n.a.",SUMIF($L$8:$L$207,"&gt;="&amp;L149,$L$8:$L$207)/SUM($L$8:$L$207)))</x:f>
      </x:c>
      <x:c r="Q149" s="21" t="str">
        <x:f>IF(A149="","",IF(L149=0,"C",IF(P149&lt;=$H$3,"A",IF(P149&lt;=$K$3,"B","C"))))</x:f>
      </x:c>
      <x:c r="R149" s="24" t="str">
        <x:f>IF(A149="","",IF(K149=0,"n.a.",H149/(K149/$B$3)))</x:f>
      </x:c>
      <x:c r="S149" s="21" t="str">
        <x:f>IF(A149="","",ROUNDUP(K149/$B$3*J149,0))</x:f>
      </x:c>
      <x:c r="T149" s="26" t="str">
        <x:f>IF(A149="","",IF(OR(NOT(ISNUMBER(D149)),NOT(ISNUMBER(E149)),NOT(ISNUMBER(F149)),NOT(ISNUMBER(H149)),NOT(ISNUMBER(I149)),NOT(ISNUMBER(J149))),"Заполнить данные",IF(AND(K149=0,H149&gt;0),"Проверить остаток",IF(H149&lt;MAX(I149,S149),"Пополнить",IF(AND(Q149="C",H149&gt;MAX(I149,S149)*2),"Сократить закупку",IF(AND(ISNUMBER(N149),N149&lt;$E$3),"Проверить цену","Оставить"))))))</x:f>
      </x:c>
    </x:row>
    <x:row r="150">
      <x:c r="A150" s="19"/>
      <x:c r="B150" s="25"/>
      <x:c r="C150" s="25"/>
      <x:c r="D150" s="20"/>
      <x:c r="E150" s="20"/>
      <x:c r="F150" s="19"/>
      <x:c r="G150" s="19"/>
      <x:c r="H150" s="19"/>
      <x:c r="I150" s="19"/>
      <x:c r="J150" s="19"/>
      <x:c r="K150" s="21" t="str">
        <x:f>IF(A150="","",MAX(0,F150-G150))</x:f>
      </x:c>
      <x:c r="L150" s="22" t="str">
        <x:f>IF(A150="","",K150*E150)</x:f>
      </x:c>
      <x:c r="M150" s="22" t="str">
        <x:f>IF(A150="","",K150*(E150-D150))</x:f>
      </x:c>
      <x:c r="N150" s="23" t="str">
        <x:f>IF(A150="","",IF(L150=0,"n.a.",M150/L150))</x:f>
      </x:c>
      <x:c r="O150" s="23" t="str">
        <x:f>IF(A150="","",IF(SUM($L$8:$L$207)=0,"n.a.",L150/SUM($L$8:$L$207)))</x:f>
      </x:c>
      <x:c r="P150" s="23" t="str">
        <x:f>IF(A150="","",IF(SUM($L$8:$L$207)=0,"n.a.",SUMIF($L$8:$L$207,"&gt;="&amp;L150,$L$8:$L$207)/SUM($L$8:$L$207)))</x:f>
      </x:c>
      <x:c r="Q150" s="21" t="str">
        <x:f>IF(A150="","",IF(L150=0,"C",IF(P150&lt;=$H$3,"A",IF(P150&lt;=$K$3,"B","C"))))</x:f>
      </x:c>
      <x:c r="R150" s="24" t="str">
        <x:f>IF(A150="","",IF(K150=0,"n.a.",H150/(K150/$B$3)))</x:f>
      </x:c>
      <x:c r="S150" s="21" t="str">
        <x:f>IF(A150="","",ROUNDUP(K150/$B$3*J150,0))</x:f>
      </x:c>
      <x:c r="T150" s="26" t="str">
        <x:f>IF(A150="","",IF(OR(NOT(ISNUMBER(D150)),NOT(ISNUMBER(E150)),NOT(ISNUMBER(F150)),NOT(ISNUMBER(H150)),NOT(ISNUMBER(I150)),NOT(ISNUMBER(J150))),"Заполнить данные",IF(AND(K150=0,H150&gt;0),"Проверить остаток",IF(H150&lt;MAX(I150,S150),"Пополнить",IF(AND(Q150="C",H150&gt;MAX(I150,S150)*2),"Сократить закупку",IF(AND(ISNUMBER(N150),N150&lt;$E$3),"Проверить цену","Оставить"))))))</x:f>
      </x:c>
    </x:row>
    <x:row r="151">
      <x:c r="A151" s="19"/>
      <x:c r="B151" s="25"/>
      <x:c r="C151" s="25"/>
      <x:c r="D151" s="20"/>
      <x:c r="E151" s="20"/>
      <x:c r="F151" s="19"/>
      <x:c r="G151" s="19"/>
      <x:c r="H151" s="19"/>
      <x:c r="I151" s="19"/>
      <x:c r="J151" s="19"/>
      <x:c r="K151" s="21" t="str">
        <x:f>IF(A151="","",MAX(0,F151-G151))</x:f>
      </x:c>
      <x:c r="L151" s="22" t="str">
        <x:f>IF(A151="","",K151*E151)</x:f>
      </x:c>
      <x:c r="M151" s="22" t="str">
        <x:f>IF(A151="","",K151*(E151-D151))</x:f>
      </x:c>
      <x:c r="N151" s="23" t="str">
        <x:f>IF(A151="","",IF(L151=0,"n.a.",M151/L151))</x:f>
      </x:c>
      <x:c r="O151" s="23" t="str">
        <x:f>IF(A151="","",IF(SUM($L$8:$L$207)=0,"n.a.",L151/SUM($L$8:$L$207)))</x:f>
      </x:c>
      <x:c r="P151" s="23" t="str">
        <x:f>IF(A151="","",IF(SUM($L$8:$L$207)=0,"n.a.",SUMIF($L$8:$L$207,"&gt;="&amp;L151,$L$8:$L$207)/SUM($L$8:$L$207)))</x:f>
      </x:c>
      <x:c r="Q151" s="21" t="str">
        <x:f>IF(A151="","",IF(L151=0,"C",IF(P151&lt;=$H$3,"A",IF(P151&lt;=$K$3,"B","C"))))</x:f>
      </x:c>
      <x:c r="R151" s="24" t="str">
        <x:f>IF(A151="","",IF(K151=0,"n.a.",H151/(K151/$B$3)))</x:f>
      </x:c>
      <x:c r="S151" s="21" t="str">
        <x:f>IF(A151="","",ROUNDUP(K151/$B$3*J151,0))</x:f>
      </x:c>
      <x:c r="T151" s="26" t="str">
        <x:f>IF(A151="","",IF(OR(NOT(ISNUMBER(D151)),NOT(ISNUMBER(E151)),NOT(ISNUMBER(F151)),NOT(ISNUMBER(H151)),NOT(ISNUMBER(I151)),NOT(ISNUMBER(J151))),"Заполнить данные",IF(AND(K151=0,H151&gt;0),"Проверить остаток",IF(H151&lt;MAX(I151,S151),"Пополнить",IF(AND(Q151="C",H151&gt;MAX(I151,S151)*2),"Сократить закупку",IF(AND(ISNUMBER(N151),N151&lt;$E$3),"Проверить цену","Оставить"))))))</x:f>
      </x:c>
    </x:row>
    <x:row r="152">
      <x:c r="A152" s="19"/>
      <x:c r="B152" s="25"/>
      <x:c r="C152" s="25"/>
      <x:c r="D152" s="20"/>
      <x:c r="E152" s="20"/>
      <x:c r="F152" s="19"/>
      <x:c r="G152" s="19"/>
      <x:c r="H152" s="19"/>
      <x:c r="I152" s="19"/>
      <x:c r="J152" s="19"/>
      <x:c r="K152" s="21" t="str">
        <x:f>IF(A152="","",MAX(0,F152-G152))</x:f>
      </x:c>
      <x:c r="L152" s="22" t="str">
        <x:f>IF(A152="","",K152*E152)</x:f>
      </x:c>
      <x:c r="M152" s="22" t="str">
        <x:f>IF(A152="","",K152*(E152-D152))</x:f>
      </x:c>
      <x:c r="N152" s="23" t="str">
        <x:f>IF(A152="","",IF(L152=0,"n.a.",M152/L152))</x:f>
      </x:c>
      <x:c r="O152" s="23" t="str">
        <x:f>IF(A152="","",IF(SUM($L$8:$L$207)=0,"n.a.",L152/SUM($L$8:$L$207)))</x:f>
      </x:c>
      <x:c r="P152" s="23" t="str">
        <x:f>IF(A152="","",IF(SUM($L$8:$L$207)=0,"n.a.",SUMIF($L$8:$L$207,"&gt;="&amp;L152,$L$8:$L$207)/SUM($L$8:$L$207)))</x:f>
      </x:c>
      <x:c r="Q152" s="21" t="str">
        <x:f>IF(A152="","",IF(L152=0,"C",IF(P152&lt;=$H$3,"A",IF(P152&lt;=$K$3,"B","C"))))</x:f>
      </x:c>
      <x:c r="R152" s="24" t="str">
        <x:f>IF(A152="","",IF(K152=0,"n.a.",H152/(K152/$B$3)))</x:f>
      </x:c>
      <x:c r="S152" s="21" t="str">
        <x:f>IF(A152="","",ROUNDUP(K152/$B$3*J152,0))</x:f>
      </x:c>
      <x:c r="T152" s="26" t="str">
        <x:f>IF(A152="","",IF(OR(NOT(ISNUMBER(D152)),NOT(ISNUMBER(E152)),NOT(ISNUMBER(F152)),NOT(ISNUMBER(H152)),NOT(ISNUMBER(I152)),NOT(ISNUMBER(J152))),"Заполнить данные",IF(AND(K152=0,H152&gt;0),"Проверить остаток",IF(H152&lt;MAX(I152,S152),"Пополнить",IF(AND(Q152="C",H152&gt;MAX(I152,S152)*2),"Сократить закупку",IF(AND(ISNUMBER(N152),N152&lt;$E$3),"Проверить цену","Оставить"))))))</x:f>
      </x:c>
    </x:row>
    <x:row r="153">
      <x:c r="A153" s="19"/>
      <x:c r="B153" s="25"/>
      <x:c r="C153" s="25"/>
      <x:c r="D153" s="20"/>
      <x:c r="E153" s="20"/>
      <x:c r="F153" s="19"/>
      <x:c r="G153" s="19"/>
      <x:c r="H153" s="19"/>
      <x:c r="I153" s="19"/>
      <x:c r="J153" s="19"/>
      <x:c r="K153" s="21" t="str">
        <x:f>IF(A153="","",MAX(0,F153-G153))</x:f>
      </x:c>
      <x:c r="L153" s="22" t="str">
        <x:f>IF(A153="","",K153*E153)</x:f>
      </x:c>
      <x:c r="M153" s="22" t="str">
        <x:f>IF(A153="","",K153*(E153-D153))</x:f>
      </x:c>
      <x:c r="N153" s="23" t="str">
        <x:f>IF(A153="","",IF(L153=0,"n.a.",M153/L153))</x:f>
      </x:c>
      <x:c r="O153" s="23" t="str">
        <x:f>IF(A153="","",IF(SUM($L$8:$L$207)=0,"n.a.",L153/SUM($L$8:$L$207)))</x:f>
      </x:c>
      <x:c r="P153" s="23" t="str">
        <x:f>IF(A153="","",IF(SUM($L$8:$L$207)=0,"n.a.",SUMIF($L$8:$L$207,"&gt;="&amp;L153,$L$8:$L$207)/SUM($L$8:$L$207)))</x:f>
      </x:c>
      <x:c r="Q153" s="21" t="str">
        <x:f>IF(A153="","",IF(L153=0,"C",IF(P153&lt;=$H$3,"A",IF(P153&lt;=$K$3,"B","C"))))</x:f>
      </x:c>
      <x:c r="R153" s="24" t="str">
        <x:f>IF(A153="","",IF(K153=0,"n.a.",H153/(K153/$B$3)))</x:f>
      </x:c>
      <x:c r="S153" s="21" t="str">
        <x:f>IF(A153="","",ROUNDUP(K153/$B$3*J153,0))</x:f>
      </x:c>
      <x:c r="T153" s="26" t="str">
        <x:f>IF(A153="","",IF(OR(NOT(ISNUMBER(D153)),NOT(ISNUMBER(E153)),NOT(ISNUMBER(F153)),NOT(ISNUMBER(H153)),NOT(ISNUMBER(I153)),NOT(ISNUMBER(J153))),"Заполнить данные",IF(AND(K153=0,H153&gt;0),"Проверить остаток",IF(H153&lt;MAX(I153,S153),"Пополнить",IF(AND(Q153="C",H153&gt;MAX(I153,S153)*2),"Сократить закупку",IF(AND(ISNUMBER(N153),N153&lt;$E$3),"Проверить цену","Оставить"))))))</x:f>
      </x:c>
    </x:row>
    <x:row r="154">
      <x:c r="A154" s="19"/>
      <x:c r="B154" s="25"/>
      <x:c r="C154" s="25"/>
      <x:c r="D154" s="20"/>
      <x:c r="E154" s="20"/>
      <x:c r="F154" s="19"/>
      <x:c r="G154" s="19"/>
      <x:c r="H154" s="19"/>
      <x:c r="I154" s="19"/>
      <x:c r="J154" s="19"/>
      <x:c r="K154" s="21" t="str">
        <x:f>IF(A154="","",MAX(0,F154-G154))</x:f>
      </x:c>
      <x:c r="L154" s="22" t="str">
        <x:f>IF(A154="","",K154*E154)</x:f>
      </x:c>
      <x:c r="M154" s="22" t="str">
        <x:f>IF(A154="","",K154*(E154-D154))</x:f>
      </x:c>
      <x:c r="N154" s="23" t="str">
        <x:f>IF(A154="","",IF(L154=0,"n.a.",M154/L154))</x:f>
      </x:c>
      <x:c r="O154" s="23" t="str">
        <x:f>IF(A154="","",IF(SUM($L$8:$L$207)=0,"n.a.",L154/SUM($L$8:$L$207)))</x:f>
      </x:c>
      <x:c r="P154" s="23" t="str">
        <x:f>IF(A154="","",IF(SUM($L$8:$L$207)=0,"n.a.",SUMIF($L$8:$L$207,"&gt;="&amp;L154,$L$8:$L$207)/SUM($L$8:$L$207)))</x:f>
      </x:c>
      <x:c r="Q154" s="21" t="str">
        <x:f>IF(A154="","",IF(L154=0,"C",IF(P154&lt;=$H$3,"A",IF(P154&lt;=$K$3,"B","C"))))</x:f>
      </x:c>
      <x:c r="R154" s="24" t="str">
        <x:f>IF(A154="","",IF(K154=0,"n.a.",H154/(K154/$B$3)))</x:f>
      </x:c>
      <x:c r="S154" s="21" t="str">
        <x:f>IF(A154="","",ROUNDUP(K154/$B$3*J154,0))</x:f>
      </x:c>
      <x:c r="T154" s="26" t="str">
        <x:f>IF(A154="","",IF(OR(NOT(ISNUMBER(D154)),NOT(ISNUMBER(E154)),NOT(ISNUMBER(F154)),NOT(ISNUMBER(H154)),NOT(ISNUMBER(I154)),NOT(ISNUMBER(J154))),"Заполнить данные",IF(AND(K154=0,H154&gt;0),"Проверить остаток",IF(H154&lt;MAX(I154,S154),"Пополнить",IF(AND(Q154="C",H154&gt;MAX(I154,S154)*2),"Сократить закупку",IF(AND(ISNUMBER(N154),N154&lt;$E$3),"Проверить цену","Оставить"))))))</x:f>
      </x:c>
    </x:row>
    <x:row r="155">
      <x:c r="A155" s="19"/>
      <x:c r="B155" s="25"/>
      <x:c r="C155" s="25"/>
      <x:c r="D155" s="20"/>
      <x:c r="E155" s="20"/>
      <x:c r="F155" s="19"/>
      <x:c r="G155" s="19"/>
      <x:c r="H155" s="19"/>
      <x:c r="I155" s="19"/>
      <x:c r="J155" s="19"/>
      <x:c r="K155" s="21" t="str">
        <x:f>IF(A155="","",MAX(0,F155-G155))</x:f>
      </x:c>
      <x:c r="L155" s="22" t="str">
        <x:f>IF(A155="","",K155*E155)</x:f>
      </x:c>
      <x:c r="M155" s="22" t="str">
        <x:f>IF(A155="","",K155*(E155-D155))</x:f>
      </x:c>
      <x:c r="N155" s="23" t="str">
        <x:f>IF(A155="","",IF(L155=0,"n.a.",M155/L155))</x:f>
      </x:c>
      <x:c r="O155" s="23" t="str">
        <x:f>IF(A155="","",IF(SUM($L$8:$L$207)=0,"n.a.",L155/SUM($L$8:$L$207)))</x:f>
      </x:c>
      <x:c r="P155" s="23" t="str">
        <x:f>IF(A155="","",IF(SUM($L$8:$L$207)=0,"n.a.",SUMIF($L$8:$L$207,"&gt;="&amp;L155,$L$8:$L$207)/SUM($L$8:$L$207)))</x:f>
      </x:c>
      <x:c r="Q155" s="21" t="str">
        <x:f>IF(A155="","",IF(L155=0,"C",IF(P155&lt;=$H$3,"A",IF(P155&lt;=$K$3,"B","C"))))</x:f>
      </x:c>
      <x:c r="R155" s="24" t="str">
        <x:f>IF(A155="","",IF(K155=0,"n.a.",H155/(K155/$B$3)))</x:f>
      </x:c>
      <x:c r="S155" s="21" t="str">
        <x:f>IF(A155="","",ROUNDUP(K155/$B$3*J155,0))</x:f>
      </x:c>
      <x:c r="T155" s="26" t="str">
        <x:f>IF(A155="","",IF(OR(NOT(ISNUMBER(D155)),NOT(ISNUMBER(E155)),NOT(ISNUMBER(F155)),NOT(ISNUMBER(H155)),NOT(ISNUMBER(I155)),NOT(ISNUMBER(J155))),"Заполнить данные",IF(AND(K155=0,H155&gt;0),"Проверить остаток",IF(H155&lt;MAX(I155,S155),"Пополнить",IF(AND(Q155="C",H155&gt;MAX(I155,S155)*2),"Сократить закупку",IF(AND(ISNUMBER(N155),N155&lt;$E$3),"Проверить цену","Оставить"))))))</x:f>
      </x:c>
    </x:row>
    <x:row r="156">
      <x:c r="A156" s="19"/>
      <x:c r="B156" s="25"/>
      <x:c r="C156" s="25"/>
      <x:c r="D156" s="20"/>
      <x:c r="E156" s="20"/>
      <x:c r="F156" s="19"/>
      <x:c r="G156" s="19"/>
      <x:c r="H156" s="19"/>
      <x:c r="I156" s="19"/>
      <x:c r="J156" s="19"/>
      <x:c r="K156" s="21" t="str">
        <x:f>IF(A156="","",MAX(0,F156-G156))</x:f>
      </x:c>
      <x:c r="L156" s="22" t="str">
        <x:f>IF(A156="","",K156*E156)</x:f>
      </x:c>
      <x:c r="M156" s="22" t="str">
        <x:f>IF(A156="","",K156*(E156-D156))</x:f>
      </x:c>
      <x:c r="N156" s="23" t="str">
        <x:f>IF(A156="","",IF(L156=0,"n.a.",M156/L156))</x:f>
      </x:c>
      <x:c r="O156" s="23" t="str">
        <x:f>IF(A156="","",IF(SUM($L$8:$L$207)=0,"n.a.",L156/SUM($L$8:$L$207)))</x:f>
      </x:c>
      <x:c r="P156" s="23" t="str">
        <x:f>IF(A156="","",IF(SUM($L$8:$L$207)=0,"n.a.",SUMIF($L$8:$L$207,"&gt;="&amp;L156,$L$8:$L$207)/SUM($L$8:$L$207)))</x:f>
      </x:c>
      <x:c r="Q156" s="21" t="str">
        <x:f>IF(A156="","",IF(L156=0,"C",IF(P156&lt;=$H$3,"A",IF(P156&lt;=$K$3,"B","C"))))</x:f>
      </x:c>
      <x:c r="R156" s="24" t="str">
        <x:f>IF(A156="","",IF(K156=0,"n.a.",H156/(K156/$B$3)))</x:f>
      </x:c>
      <x:c r="S156" s="21" t="str">
        <x:f>IF(A156="","",ROUNDUP(K156/$B$3*J156,0))</x:f>
      </x:c>
      <x:c r="T156" s="26" t="str">
        <x:f>IF(A156="","",IF(OR(NOT(ISNUMBER(D156)),NOT(ISNUMBER(E156)),NOT(ISNUMBER(F156)),NOT(ISNUMBER(H156)),NOT(ISNUMBER(I156)),NOT(ISNUMBER(J156))),"Заполнить данные",IF(AND(K156=0,H156&gt;0),"Проверить остаток",IF(H156&lt;MAX(I156,S156),"Пополнить",IF(AND(Q156="C",H156&gt;MAX(I156,S156)*2),"Сократить закупку",IF(AND(ISNUMBER(N156),N156&lt;$E$3),"Проверить цену","Оставить"))))))</x:f>
      </x:c>
    </x:row>
    <x:row r="157">
      <x:c r="A157" s="19"/>
      <x:c r="B157" s="25"/>
      <x:c r="C157" s="25"/>
      <x:c r="D157" s="20"/>
      <x:c r="E157" s="20"/>
      <x:c r="F157" s="19"/>
      <x:c r="G157" s="19"/>
      <x:c r="H157" s="19"/>
      <x:c r="I157" s="19"/>
      <x:c r="J157" s="19"/>
      <x:c r="K157" s="21" t="str">
        <x:f>IF(A157="","",MAX(0,F157-G157))</x:f>
      </x:c>
      <x:c r="L157" s="22" t="str">
        <x:f>IF(A157="","",K157*E157)</x:f>
      </x:c>
      <x:c r="M157" s="22" t="str">
        <x:f>IF(A157="","",K157*(E157-D157))</x:f>
      </x:c>
      <x:c r="N157" s="23" t="str">
        <x:f>IF(A157="","",IF(L157=0,"n.a.",M157/L157))</x:f>
      </x:c>
      <x:c r="O157" s="23" t="str">
        <x:f>IF(A157="","",IF(SUM($L$8:$L$207)=0,"n.a.",L157/SUM($L$8:$L$207)))</x:f>
      </x:c>
      <x:c r="P157" s="23" t="str">
        <x:f>IF(A157="","",IF(SUM($L$8:$L$207)=0,"n.a.",SUMIF($L$8:$L$207,"&gt;="&amp;L157,$L$8:$L$207)/SUM($L$8:$L$207)))</x:f>
      </x:c>
      <x:c r="Q157" s="21" t="str">
        <x:f>IF(A157="","",IF(L157=0,"C",IF(P157&lt;=$H$3,"A",IF(P157&lt;=$K$3,"B","C"))))</x:f>
      </x:c>
      <x:c r="R157" s="24" t="str">
        <x:f>IF(A157="","",IF(K157=0,"n.a.",H157/(K157/$B$3)))</x:f>
      </x:c>
      <x:c r="S157" s="21" t="str">
        <x:f>IF(A157="","",ROUNDUP(K157/$B$3*J157,0))</x:f>
      </x:c>
      <x:c r="T157" s="26" t="str">
        <x:f>IF(A157="","",IF(OR(NOT(ISNUMBER(D157)),NOT(ISNUMBER(E157)),NOT(ISNUMBER(F157)),NOT(ISNUMBER(H157)),NOT(ISNUMBER(I157)),NOT(ISNUMBER(J157))),"Заполнить данные",IF(AND(K157=0,H157&gt;0),"Проверить остаток",IF(H157&lt;MAX(I157,S157),"Пополнить",IF(AND(Q157="C",H157&gt;MAX(I157,S157)*2),"Сократить закупку",IF(AND(ISNUMBER(N157),N157&lt;$E$3),"Проверить цену","Оставить"))))))</x:f>
      </x:c>
    </x:row>
    <x:row r="158">
      <x:c r="A158" s="19"/>
      <x:c r="B158" s="25"/>
      <x:c r="C158" s="25"/>
      <x:c r="D158" s="20"/>
      <x:c r="E158" s="20"/>
      <x:c r="F158" s="19"/>
      <x:c r="G158" s="19"/>
      <x:c r="H158" s="19"/>
      <x:c r="I158" s="19"/>
      <x:c r="J158" s="19"/>
      <x:c r="K158" s="21" t="str">
        <x:f>IF(A158="","",MAX(0,F158-G158))</x:f>
      </x:c>
      <x:c r="L158" s="22" t="str">
        <x:f>IF(A158="","",K158*E158)</x:f>
      </x:c>
      <x:c r="M158" s="22" t="str">
        <x:f>IF(A158="","",K158*(E158-D158))</x:f>
      </x:c>
      <x:c r="N158" s="23" t="str">
        <x:f>IF(A158="","",IF(L158=0,"n.a.",M158/L158))</x:f>
      </x:c>
      <x:c r="O158" s="23" t="str">
        <x:f>IF(A158="","",IF(SUM($L$8:$L$207)=0,"n.a.",L158/SUM($L$8:$L$207)))</x:f>
      </x:c>
      <x:c r="P158" s="23" t="str">
        <x:f>IF(A158="","",IF(SUM($L$8:$L$207)=0,"n.a.",SUMIF($L$8:$L$207,"&gt;="&amp;L158,$L$8:$L$207)/SUM($L$8:$L$207)))</x:f>
      </x:c>
      <x:c r="Q158" s="21" t="str">
        <x:f>IF(A158="","",IF(L158=0,"C",IF(P158&lt;=$H$3,"A",IF(P158&lt;=$K$3,"B","C"))))</x:f>
      </x:c>
      <x:c r="R158" s="24" t="str">
        <x:f>IF(A158="","",IF(K158=0,"n.a.",H158/(K158/$B$3)))</x:f>
      </x:c>
      <x:c r="S158" s="21" t="str">
        <x:f>IF(A158="","",ROUNDUP(K158/$B$3*J158,0))</x:f>
      </x:c>
      <x:c r="T158" s="26" t="str">
        <x:f>IF(A158="","",IF(OR(NOT(ISNUMBER(D158)),NOT(ISNUMBER(E158)),NOT(ISNUMBER(F158)),NOT(ISNUMBER(H158)),NOT(ISNUMBER(I158)),NOT(ISNUMBER(J158))),"Заполнить данные",IF(AND(K158=0,H158&gt;0),"Проверить остаток",IF(H158&lt;MAX(I158,S158),"Пополнить",IF(AND(Q158="C",H158&gt;MAX(I158,S158)*2),"Сократить закупку",IF(AND(ISNUMBER(N158),N158&lt;$E$3),"Проверить цену","Оставить"))))))</x:f>
      </x:c>
    </x:row>
    <x:row r="159">
      <x:c r="A159" s="19"/>
      <x:c r="B159" s="25"/>
      <x:c r="C159" s="25"/>
      <x:c r="D159" s="20"/>
      <x:c r="E159" s="20"/>
      <x:c r="F159" s="19"/>
      <x:c r="G159" s="19"/>
      <x:c r="H159" s="19"/>
      <x:c r="I159" s="19"/>
      <x:c r="J159" s="19"/>
      <x:c r="K159" s="21" t="str">
        <x:f>IF(A159="","",MAX(0,F159-G159))</x:f>
      </x:c>
      <x:c r="L159" s="22" t="str">
        <x:f>IF(A159="","",K159*E159)</x:f>
      </x:c>
      <x:c r="M159" s="22" t="str">
        <x:f>IF(A159="","",K159*(E159-D159))</x:f>
      </x:c>
      <x:c r="N159" s="23" t="str">
        <x:f>IF(A159="","",IF(L159=0,"n.a.",M159/L159))</x:f>
      </x:c>
      <x:c r="O159" s="23" t="str">
        <x:f>IF(A159="","",IF(SUM($L$8:$L$207)=0,"n.a.",L159/SUM($L$8:$L$207)))</x:f>
      </x:c>
      <x:c r="P159" s="23" t="str">
        <x:f>IF(A159="","",IF(SUM($L$8:$L$207)=0,"n.a.",SUMIF($L$8:$L$207,"&gt;="&amp;L159,$L$8:$L$207)/SUM($L$8:$L$207)))</x:f>
      </x:c>
      <x:c r="Q159" s="21" t="str">
        <x:f>IF(A159="","",IF(L159=0,"C",IF(P159&lt;=$H$3,"A",IF(P159&lt;=$K$3,"B","C"))))</x:f>
      </x:c>
      <x:c r="R159" s="24" t="str">
        <x:f>IF(A159="","",IF(K159=0,"n.a.",H159/(K159/$B$3)))</x:f>
      </x:c>
      <x:c r="S159" s="21" t="str">
        <x:f>IF(A159="","",ROUNDUP(K159/$B$3*J159,0))</x:f>
      </x:c>
      <x:c r="T159" s="26" t="str">
        <x:f>IF(A159="","",IF(OR(NOT(ISNUMBER(D159)),NOT(ISNUMBER(E159)),NOT(ISNUMBER(F159)),NOT(ISNUMBER(H159)),NOT(ISNUMBER(I159)),NOT(ISNUMBER(J159))),"Заполнить данные",IF(AND(K159=0,H159&gt;0),"Проверить остаток",IF(H159&lt;MAX(I159,S159),"Пополнить",IF(AND(Q159="C",H159&gt;MAX(I159,S159)*2),"Сократить закупку",IF(AND(ISNUMBER(N159),N159&lt;$E$3),"Проверить цену","Оставить"))))))</x:f>
      </x:c>
    </x:row>
    <x:row r="160">
      <x:c r="A160" s="19"/>
      <x:c r="B160" s="25"/>
      <x:c r="C160" s="25"/>
      <x:c r="D160" s="20"/>
      <x:c r="E160" s="20"/>
      <x:c r="F160" s="19"/>
      <x:c r="G160" s="19"/>
      <x:c r="H160" s="19"/>
      <x:c r="I160" s="19"/>
      <x:c r="J160" s="19"/>
      <x:c r="K160" s="21" t="str">
        <x:f>IF(A160="","",MAX(0,F160-G160))</x:f>
      </x:c>
      <x:c r="L160" s="22" t="str">
        <x:f>IF(A160="","",K160*E160)</x:f>
      </x:c>
      <x:c r="M160" s="22" t="str">
        <x:f>IF(A160="","",K160*(E160-D160))</x:f>
      </x:c>
      <x:c r="N160" s="23" t="str">
        <x:f>IF(A160="","",IF(L160=0,"n.a.",M160/L160))</x:f>
      </x:c>
      <x:c r="O160" s="23" t="str">
        <x:f>IF(A160="","",IF(SUM($L$8:$L$207)=0,"n.a.",L160/SUM($L$8:$L$207)))</x:f>
      </x:c>
      <x:c r="P160" s="23" t="str">
        <x:f>IF(A160="","",IF(SUM($L$8:$L$207)=0,"n.a.",SUMIF($L$8:$L$207,"&gt;="&amp;L160,$L$8:$L$207)/SUM($L$8:$L$207)))</x:f>
      </x:c>
      <x:c r="Q160" s="21" t="str">
        <x:f>IF(A160="","",IF(L160=0,"C",IF(P160&lt;=$H$3,"A",IF(P160&lt;=$K$3,"B","C"))))</x:f>
      </x:c>
      <x:c r="R160" s="24" t="str">
        <x:f>IF(A160="","",IF(K160=0,"n.a.",H160/(K160/$B$3)))</x:f>
      </x:c>
      <x:c r="S160" s="21" t="str">
        <x:f>IF(A160="","",ROUNDUP(K160/$B$3*J160,0))</x:f>
      </x:c>
      <x:c r="T160" s="26" t="str">
        <x:f>IF(A160="","",IF(OR(NOT(ISNUMBER(D160)),NOT(ISNUMBER(E160)),NOT(ISNUMBER(F160)),NOT(ISNUMBER(H160)),NOT(ISNUMBER(I160)),NOT(ISNUMBER(J160))),"Заполнить данные",IF(AND(K160=0,H160&gt;0),"Проверить остаток",IF(H160&lt;MAX(I160,S160),"Пополнить",IF(AND(Q160="C",H160&gt;MAX(I160,S160)*2),"Сократить закупку",IF(AND(ISNUMBER(N160),N160&lt;$E$3),"Проверить цену","Оставить"))))))</x:f>
      </x:c>
    </x:row>
    <x:row r="161">
      <x:c r="A161" s="19"/>
      <x:c r="B161" s="25"/>
      <x:c r="C161" s="25"/>
      <x:c r="D161" s="20"/>
      <x:c r="E161" s="20"/>
      <x:c r="F161" s="19"/>
      <x:c r="G161" s="19"/>
      <x:c r="H161" s="19"/>
      <x:c r="I161" s="19"/>
      <x:c r="J161" s="19"/>
      <x:c r="K161" s="21" t="str">
        <x:f>IF(A161="","",MAX(0,F161-G161))</x:f>
      </x:c>
      <x:c r="L161" s="22" t="str">
        <x:f>IF(A161="","",K161*E161)</x:f>
      </x:c>
      <x:c r="M161" s="22" t="str">
        <x:f>IF(A161="","",K161*(E161-D161))</x:f>
      </x:c>
      <x:c r="N161" s="23" t="str">
        <x:f>IF(A161="","",IF(L161=0,"n.a.",M161/L161))</x:f>
      </x:c>
      <x:c r="O161" s="23" t="str">
        <x:f>IF(A161="","",IF(SUM($L$8:$L$207)=0,"n.a.",L161/SUM($L$8:$L$207)))</x:f>
      </x:c>
      <x:c r="P161" s="23" t="str">
        <x:f>IF(A161="","",IF(SUM($L$8:$L$207)=0,"n.a.",SUMIF($L$8:$L$207,"&gt;="&amp;L161,$L$8:$L$207)/SUM($L$8:$L$207)))</x:f>
      </x:c>
      <x:c r="Q161" s="21" t="str">
        <x:f>IF(A161="","",IF(L161=0,"C",IF(P161&lt;=$H$3,"A",IF(P161&lt;=$K$3,"B","C"))))</x:f>
      </x:c>
      <x:c r="R161" s="24" t="str">
        <x:f>IF(A161="","",IF(K161=0,"n.a.",H161/(K161/$B$3)))</x:f>
      </x:c>
      <x:c r="S161" s="21" t="str">
        <x:f>IF(A161="","",ROUNDUP(K161/$B$3*J161,0))</x:f>
      </x:c>
      <x:c r="T161" s="26" t="str">
        <x:f>IF(A161="","",IF(OR(NOT(ISNUMBER(D161)),NOT(ISNUMBER(E161)),NOT(ISNUMBER(F161)),NOT(ISNUMBER(H161)),NOT(ISNUMBER(I161)),NOT(ISNUMBER(J161))),"Заполнить данные",IF(AND(K161=0,H161&gt;0),"Проверить остаток",IF(H161&lt;MAX(I161,S161),"Пополнить",IF(AND(Q161="C",H161&gt;MAX(I161,S161)*2),"Сократить закупку",IF(AND(ISNUMBER(N161),N161&lt;$E$3),"Проверить цену","Оставить"))))))</x:f>
      </x:c>
    </x:row>
    <x:row r="162">
      <x:c r="A162" s="19"/>
      <x:c r="B162" s="25"/>
      <x:c r="C162" s="25"/>
      <x:c r="D162" s="20"/>
      <x:c r="E162" s="20"/>
      <x:c r="F162" s="19"/>
      <x:c r="G162" s="19"/>
      <x:c r="H162" s="19"/>
      <x:c r="I162" s="19"/>
      <x:c r="J162" s="19"/>
      <x:c r="K162" s="21" t="str">
        <x:f>IF(A162="","",MAX(0,F162-G162))</x:f>
      </x:c>
      <x:c r="L162" s="22" t="str">
        <x:f>IF(A162="","",K162*E162)</x:f>
      </x:c>
      <x:c r="M162" s="22" t="str">
        <x:f>IF(A162="","",K162*(E162-D162))</x:f>
      </x:c>
      <x:c r="N162" s="23" t="str">
        <x:f>IF(A162="","",IF(L162=0,"n.a.",M162/L162))</x:f>
      </x:c>
      <x:c r="O162" s="23" t="str">
        <x:f>IF(A162="","",IF(SUM($L$8:$L$207)=0,"n.a.",L162/SUM($L$8:$L$207)))</x:f>
      </x:c>
      <x:c r="P162" s="23" t="str">
        <x:f>IF(A162="","",IF(SUM($L$8:$L$207)=0,"n.a.",SUMIF($L$8:$L$207,"&gt;="&amp;L162,$L$8:$L$207)/SUM($L$8:$L$207)))</x:f>
      </x:c>
      <x:c r="Q162" s="21" t="str">
        <x:f>IF(A162="","",IF(L162=0,"C",IF(P162&lt;=$H$3,"A",IF(P162&lt;=$K$3,"B","C"))))</x:f>
      </x:c>
      <x:c r="R162" s="24" t="str">
        <x:f>IF(A162="","",IF(K162=0,"n.a.",H162/(K162/$B$3)))</x:f>
      </x:c>
      <x:c r="S162" s="21" t="str">
        <x:f>IF(A162="","",ROUNDUP(K162/$B$3*J162,0))</x:f>
      </x:c>
      <x:c r="T162" s="26" t="str">
        <x:f>IF(A162="","",IF(OR(NOT(ISNUMBER(D162)),NOT(ISNUMBER(E162)),NOT(ISNUMBER(F162)),NOT(ISNUMBER(H162)),NOT(ISNUMBER(I162)),NOT(ISNUMBER(J162))),"Заполнить данные",IF(AND(K162=0,H162&gt;0),"Проверить остаток",IF(H162&lt;MAX(I162,S162),"Пополнить",IF(AND(Q162="C",H162&gt;MAX(I162,S162)*2),"Сократить закупку",IF(AND(ISNUMBER(N162),N162&lt;$E$3),"Проверить цену","Оставить"))))))</x:f>
      </x:c>
    </x:row>
    <x:row r="163">
      <x:c r="A163" s="19"/>
      <x:c r="B163" s="25"/>
      <x:c r="C163" s="25"/>
      <x:c r="D163" s="20"/>
      <x:c r="E163" s="20"/>
      <x:c r="F163" s="19"/>
      <x:c r="G163" s="19"/>
      <x:c r="H163" s="19"/>
      <x:c r="I163" s="19"/>
      <x:c r="J163" s="19"/>
      <x:c r="K163" s="21" t="str">
        <x:f>IF(A163="","",MAX(0,F163-G163))</x:f>
      </x:c>
      <x:c r="L163" s="22" t="str">
        <x:f>IF(A163="","",K163*E163)</x:f>
      </x:c>
      <x:c r="M163" s="22" t="str">
        <x:f>IF(A163="","",K163*(E163-D163))</x:f>
      </x:c>
      <x:c r="N163" s="23" t="str">
        <x:f>IF(A163="","",IF(L163=0,"n.a.",M163/L163))</x:f>
      </x:c>
      <x:c r="O163" s="23" t="str">
        <x:f>IF(A163="","",IF(SUM($L$8:$L$207)=0,"n.a.",L163/SUM($L$8:$L$207)))</x:f>
      </x:c>
      <x:c r="P163" s="23" t="str">
        <x:f>IF(A163="","",IF(SUM($L$8:$L$207)=0,"n.a.",SUMIF($L$8:$L$207,"&gt;="&amp;L163,$L$8:$L$207)/SUM($L$8:$L$207)))</x:f>
      </x:c>
      <x:c r="Q163" s="21" t="str">
        <x:f>IF(A163="","",IF(L163=0,"C",IF(P163&lt;=$H$3,"A",IF(P163&lt;=$K$3,"B","C"))))</x:f>
      </x:c>
      <x:c r="R163" s="24" t="str">
        <x:f>IF(A163="","",IF(K163=0,"n.a.",H163/(K163/$B$3)))</x:f>
      </x:c>
      <x:c r="S163" s="21" t="str">
        <x:f>IF(A163="","",ROUNDUP(K163/$B$3*J163,0))</x:f>
      </x:c>
      <x:c r="T163" s="26" t="str">
        <x:f>IF(A163="","",IF(OR(NOT(ISNUMBER(D163)),NOT(ISNUMBER(E163)),NOT(ISNUMBER(F163)),NOT(ISNUMBER(H163)),NOT(ISNUMBER(I163)),NOT(ISNUMBER(J163))),"Заполнить данные",IF(AND(K163=0,H163&gt;0),"Проверить остаток",IF(H163&lt;MAX(I163,S163),"Пополнить",IF(AND(Q163="C",H163&gt;MAX(I163,S163)*2),"Сократить закупку",IF(AND(ISNUMBER(N163),N163&lt;$E$3),"Проверить цену","Оставить"))))))</x:f>
      </x:c>
    </x:row>
    <x:row r="164">
      <x:c r="A164" s="19"/>
      <x:c r="B164" s="25"/>
      <x:c r="C164" s="25"/>
      <x:c r="D164" s="20"/>
      <x:c r="E164" s="20"/>
      <x:c r="F164" s="19"/>
      <x:c r="G164" s="19"/>
      <x:c r="H164" s="19"/>
      <x:c r="I164" s="19"/>
      <x:c r="J164" s="19"/>
      <x:c r="K164" s="21" t="str">
        <x:f>IF(A164="","",MAX(0,F164-G164))</x:f>
      </x:c>
      <x:c r="L164" s="22" t="str">
        <x:f>IF(A164="","",K164*E164)</x:f>
      </x:c>
      <x:c r="M164" s="22" t="str">
        <x:f>IF(A164="","",K164*(E164-D164))</x:f>
      </x:c>
      <x:c r="N164" s="23" t="str">
        <x:f>IF(A164="","",IF(L164=0,"n.a.",M164/L164))</x:f>
      </x:c>
      <x:c r="O164" s="23" t="str">
        <x:f>IF(A164="","",IF(SUM($L$8:$L$207)=0,"n.a.",L164/SUM($L$8:$L$207)))</x:f>
      </x:c>
      <x:c r="P164" s="23" t="str">
        <x:f>IF(A164="","",IF(SUM($L$8:$L$207)=0,"n.a.",SUMIF($L$8:$L$207,"&gt;="&amp;L164,$L$8:$L$207)/SUM($L$8:$L$207)))</x:f>
      </x:c>
      <x:c r="Q164" s="21" t="str">
        <x:f>IF(A164="","",IF(L164=0,"C",IF(P164&lt;=$H$3,"A",IF(P164&lt;=$K$3,"B","C"))))</x:f>
      </x:c>
      <x:c r="R164" s="24" t="str">
        <x:f>IF(A164="","",IF(K164=0,"n.a.",H164/(K164/$B$3)))</x:f>
      </x:c>
      <x:c r="S164" s="21" t="str">
        <x:f>IF(A164="","",ROUNDUP(K164/$B$3*J164,0))</x:f>
      </x:c>
      <x:c r="T164" s="26" t="str">
        <x:f>IF(A164="","",IF(OR(NOT(ISNUMBER(D164)),NOT(ISNUMBER(E164)),NOT(ISNUMBER(F164)),NOT(ISNUMBER(H164)),NOT(ISNUMBER(I164)),NOT(ISNUMBER(J164))),"Заполнить данные",IF(AND(K164=0,H164&gt;0),"Проверить остаток",IF(H164&lt;MAX(I164,S164),"Пополнить",IF(AND(Q164="C",H164&gt;MAX(I164,S164)*2),"Сократить закупку",IF(AND(ISNUMBER(N164),N164&lt;$E$3),"Проверить цену","Оставить"))))))</x:f>
      </x:c>
    </x:row>
    <x:row r="165">
      <x:c r="A165" s="19"/>
      <x:c r="B165" s="25"/>
      <x:c r="C165" s="25"/>
      <x:c r="D165" s="20"/>
      <x:c r="E165" s="20"/>
      <x:c r="F165" s="19"/>
      <x:c r="G165" s="19"/>
      <x:c r="H165" s="19"/>
      <x:c r="I165" s="19"/>
      <x:c r="J165" s="19"/>
      <x:c r="K165" s="21" t="str">
        <x:f>IF(A165="","",MAX(0,F165-G165))</x:f>
      </x:c>
      <x:c r="L165" s="22" t="str">
        <x:f>IF(A165="","",K165*E165)</x:f>
      </x:c>
      <x:c r="M165" s="22" t="str">
        <x:f>IF(A165="","",K165*(E165-D165))</x:f>
      </x:c>
      <x:c r="N165" s="23" t="str">
        <x:f>IF(A165="","",IF(L165=0,"n.a.",M165/L165))</x:f>
      </x:c>
      <x:c r="O165" s="23" t="str">
        <x:f>IF(A165="","",IF(SUM($L$8:$L$207)=0,"n.a.",L165/SUM($L$8:$L$207)))</x:f>
      </x:c>
      <x:c r="P165" s="23" t="str">
        <x:f>IF(A165="","",IF(SUM($L$8:$L$207)=0,"n.a.",SUMIF($L$8:$L$207,"&gt;="&amp;L165,$L$8:$L$207)/SUM($L$8:$L$207)))</x:f>
      </x:c>
      <x:c r="Q165" s="21" t="str">
        <x:f>IF(A165="","",IF(L165=0,"C",IF(P165&lt;=$H$3,"A",IF(P165&lt;=$K$3,"B","C"))))</x:f>
      </x:c>
      <x:c r="R165" s="24" t="str">
        <x:f>IF(A165="","",IF(K165=0,"n.a.",H165/(K165/$B$3)))</x:f>
      </x:c>
      <x:c r="S165" s="21" t="str">
        <x:f>IF(A165="","",ROUNDUP(K165/$B$3*J165,0))</x:f>
      </x:c>
      <x:c r="T165" s="26" t="str">
        <x:f>IF(A165="","",IF(OR(NOT(ISNUMBER(D165)),NOT(ISNUMBER(E165)),NOT(ISNUMBER(F165)),NOT(ISNUMBER(H165)),NOT(ISNUMBER(I165)),NOT(ISNUMBER(J165))),"Заполнить данные",IF(AND(K165=0,H165&gt;0),"Проверить остаток",IF(H165&lt;MAX(I165,S165),"Пополнить",IF(AND(Q165="C",H165&gt;MAX(I165,S165)*2),"Сократить закупку",IF(AND(ISNUMBER(N165),N165&lt;$E$3),"Проверить цену","Оставить"))))))</x:f>
      </x:c>
    </x:row>
    <x:row r="166">
      <x:c r="A166" s="19"/>
      <x:c r="B166" s="25"/>
      <x:c r="C166" s="25"/>
      <x:c r="D166" s="20"/>
      <x:c r="E166" s="20"/>
      <x:c r="F166" s="19"/>
      <x:c r="G166" s="19"/>
      <x:c r="H166" s="19"/>
      <x:c r="I166" s="19"/>
      <x:c r="J166" s="19"/>
      <x:c r="K166" s="21" t="str">
        <x:f>IF(A166="","",MAX(0,F166-G166))</x:f>
      </x:c>
      <x:c r="L166" s="22" t="str">
        <x:f>IF(A166="","",K166*E166)</x:f>
      </x:c>
      <x:c r="M166" s="22" t="str">
        <x:f>IF(A166="","",K166*(E166-D166))</x:f>
      </x:c>
      <x:c r="N166" s="23" t="str">
        <x:f>IF(A166="","",IF(L166=0,"n.a.",M166/L166))</x:f>
      </x:c>
      <x:c r="O166" s="23" t="str">
        <x:f>IF(A166="","",IF(SUM($L$8:$L$207)=0,"n.a.",L166/SUM($L$8:$L$207)))</x:f>
      </x:c>
      <x:c r="P166" s="23" t="str">
        <x:f>IF(A166="","",IF(SUM($L$8:$L$207)=0,"n.a.",SUMIF($L$8:$L$207,"&gt;="&amp;L166,$L$8:$L$207)/SUM($L$8:$L$207)))</x:f>
      </x:c>
      <x:c r="Q166" s="21" t="str">
        <x:f>IF(A166="","",IF(L166=0,"C",IF(P166&lt;=$H$3,"A",IF(P166&lt;=$K$3,"B","C"))))</x:f>
      </x:c>
      <x:c r="R166" s="24" t="str">
        <x:f>IF(A166="","",IF(K166=0,"n.a.",H166/(K166/$B$3)))</x:f>
      </x:c>
      <x:c r="S166" s="21" t="str">
        <x:f>IF(A166="","",ROUNDUP(K166/$B$3*J166,0))</x:f>
      </x:c>
      <x:c r="T166" s="26" t="str">
        <x:f>IF(A166="","",IF(OR(NOT(ISNUMBER(D166)),NOT(ISNUMBER(E166)),NOT(ISNUMBER(F166)),NOT(ISNUMBER(H166)),NOT(ISNUMBER(I166)),NOT(ISNUMBER(J166))),"Заполнить данные",IF(AND(K166=0,H166&gt;0),"Проверить остаток",IF(H166&lt;MAX(I166,S166),"Пополнить",IF(AND(Q166="C",H166&gt;MAX(I166,S166)*2),"Сократить закупку",IF(AND(ISNUMBER(N166),N166&lt;$E$3),"Проверить цену","Оставить"))))))</x:f>
      </x:c>
    </x:row>
    <x:row r="167">
      <x:c r="A167" s="19"/>
      <x:c r="B167" s="25"/>
      <x:c r="C167" s="25"/>
      <x:c r="D167" s="20"/>
      <x:c r="E167" s="20"/>
      <x:c r="F167" s="19"/>
      <x:c r="G167" s="19"/>
      <x:c r="H167" s="19"/>
      <x:c r="I167" s="19"/>
      <x:c r="J167" s="19"/>
      <x:c r="K167" s="21" t="str">
        <x:f>IF(A167="","",MAX(0,F167-G167))</x:f>
      </x:c>
      <x:c r="L167" s="22" t="str">
        <x:f>IF(A167="","",K167*E167)</x:f>
      </x:c>
      <x:c r="M167" s="22" t="str">
        <x:f>IF(A167="","",K167*(E167-D167))</x:f>
      </x:c>
      <x:c r="N167" s="23" t="str">
        <x:f>IF(A167="","",IF(L167=0,"n.a.",M167/L167))</x:f>
      </x:c>
      <x:c r="O167" s="23" t="str">
        <x:f>IF(A167="","",IF(SUM($L$8:$L$207)=0,"n.a.",L167/SUM($L$8:$L$207)))</x:f>
      </x:c>
      <x:c r="P167" s="23" t="str">
        <x:f>IF(A167="","",IF(SUM($L$8:$L$207)=0,"n.a.",SUMIF($L$8:$L$207,"&gt;="&amp;L167,$L$8:$L$207)/SUM($L$8:$L$207)))</x:f>
      </x:c>
      <x:c r="Q167" s="21" t="str">
        <x:f>IF(A167="","",IF(L167=0,"C",IF(P167&lt;=$H$3,"A",IF(P167&lt;=$K$3,"B","C"))))</x:f>
      </x:c>
      <x:c r="R167" s="24" t="str">
        <x:f>IF(A167="","",IF(K167=0,"n.a.",H167/(K167/$B$3)))</x:f>
      </x:c>
      <x:c r="S167" s="21" t="str">
        <x:f>IF(A167="","",ROUNDUP(K167/$B$3*J167,0))</x:f>
      </x:c>
      <x:c r="T167" s="26" t="str">
        <x:f>IF(A167="","",IF(OR(NOT(ISNUMBER(D167)),NOT(ISNUMBER(E167)),NOT(ISNUMBER(F167)),NOT(ISNUMBER(H167)),NOT(ISNUMBER(I167)),NOT(ISNUMBER(J167))),"Заполнить данные",IF(AND(K167=0,H167&gt;0),"Проверить остаток",IF(H167&lt;MAX(I167,S167),"Пополнить",IF(AND(Q167="C",H167&gt;MAX(I167,S167)*2),"Сократить закупку",IF(AND(ISNUMBER(N167),N167&lt;$E$3),"Проверить цену","Оставить"))))))</x:f>
      </x:c>
    </x:row>
    <x:row r="168">
      <x:c r="A168" s="19"/>
      <x:c r="B168" s="25"/>
      <x:c r="C168" s="25"/>
      <x:c r="D168" s="20"/>
      <x:c r="E168" s="20"/>
      <x:c r="F168" s="19"/>
      <x:c r="G168" s="19"/>
      <x:c r="H168" s="19"/>
      <x:c r="I168" s="19"/>
      <x:c r="J168" s="19"/>
      <x:c r="K168" s="21" t="str">
        <x:f>IF(A168="","",MAX(0,F168-G168))</x:f>
      </x:c>
      <x:c r="L168" s="22" t="str">
        <x:f>IF(A168="","",K168*E168)</x:f>
      </x:c>
      <x:c r="M168" s="22" t="str">
        <x:f>IF(A168="","",K168*(E168-D168))</x:f>
      </x:c>
      <x:c r="N168" s="23" t="str">
        <x:f>IF(A168="","",IF(L168=0,"n.a.",M168/L168))</x:f>
      </x:c>
      <x:c r="O168" s="23" t="str">
        <x:f>IF(A168="","",IF(SUM($L$8:$L$207)=0,"n.a.",L168/SUM($L$8:$L$207)))</x:f>
      </x:c>
      <x:c r="P168" s="23" t="str">
        <x:f>IF(A168="","",IF(SUM($L$8:$L$207)=0,"n.a.",SUMIF($L$8:$L$207,"&gt;="&amp;L168,$L$8:$L$207)/SUM($L$8:$L$207)))</x:f>
      </x:c>
      <x:c r="Q168" s="21" t="str">
        <x:f>IF(A168="","",IF(L168=0,"C",IF(P168&lt;=$H$3,"A",IF(P168&lt;=$K$3,"B","C"))))</x:f>
      </x:c>
      <x:c r="R168" s="24" t="str">
        <x:f>IF(A168="","",IF(K168=0,"n.a.",H168/(K168/$B$3)))</x:f>
      </x:c>
      <x:c r="S168" s="21" t="str">
        <x:f>IF(A168="","",ROUNDUP(K168/$B$3*J168,0))</x:f>
      </x:c>
      <x:c r="T168" s="26" t="str">
        <x:f>IF(A168="","",IF(OR(NOT(ISNUMBER(D168)),NOT(ISNUMBER(E168)),NOT(ISNUMBER(F168)),NOT(ISNUMBER(H168)),NOT(ISNUMBER(I168)),NOT(ISNUMBER(J168))),"Заполнить данные",IF(AND(K168=0,H168&gt;0),"Проверить остаток",IF(H168&lt;MAX(I168,S168),"Пополнить",IF(AND(Q168="C",H168&gt;MAX(I168,S168)*2),"Сократить закупку",IF(AND(ISNUMBER(N168),N168&lt;$E$3),"Проверить цену","Оставить"))))))</x:f>
      </x:c>
    </x:row>
    <x:row r="169">
      <x:c r="A169" s="19"/>
      <x:c r="B169" s="25"/>
      <x:c r="C169" s="25"/>
      <x:c r="D169" s="20"/>
      <x:c r="E169" s="20"/>
      <x:c r="F169" s="19"/>
      <x:c r="G169" s="19"/>
      <x:c r="H169" s="19"/>
      <x:c r="I169" s="19"/>
      <x:c r="J169" s="19"/>
      <x:c r="K169" s="21" t="str">
        <x:f>IF(A169="","",MAX(0,F169-G169))</x:f>
      </x:c>
      <x:c r="L169" s="22" t="str">
        <x:f>IF(A169="","",K169*E169)</x:f>
      </x:c>
      <x:c r="M169" s="22" t="str">
        <x:f>IF(A169="","",K169*(E169-D169))</x:f>
      </x:c>
      <x:c r="N169" s="23" t="str">
        <x:f>IF(A169="","",IF(L169=0,"n.a.",M169/L169))</x:f>
      </x:c>
      <x:c r="O169" s="23" t="str">
        <x:f>IF(A169="","",IF(SUM($L$8:$L$207)=0,"n.a.",L169/SUM($L$8:$L$207)))</x:f>
      </x:c>
      <x:c r="P169" s="23" t="str">
        <x:f>IF(A169="","",IF(SUM($L$8:$L$207)=0,"n.a.",SUMIF($L$8:$L$207,"&gt;="&amp;L169,$L$8:$L$207)/SUM($L$8:$L$207)))</x:f>
      </x:c>
      <x:c r="Q169" s="21" t="str">
        <x:f>IF(A169="","",IF(L169=0,"C",IF(P169&lt;=$H$3,"A",IF(P169&lt;=$K$3,"B","C"))))</x:f>
      </x:c>
      <x:c r="R169" s="24" t="str">
        <x:f>IF(A169="","",IF(K169=0,"n.a.",H169/(K169/$B$3)))</x:f>
      </x:c>
      <x:c r="S169" s="21" t="str">
        <x:f>IF(A169="","",ROUNDUP(K169/$B$3*J169,0))</x:f>
      </x:c>
      <x:c r="T169" s="26" t="str">
        <x:f>IF(A169="","",IF(OR(NOT(ISNUMBER(D169)),NOT(ISNUMBER(E169)),NOT(ISNUMBER(F169)),NOT(ISNUMBER(H169)),NOT(ISNUMBER(I169)),NOT(ISNUMBER(J169))),"Заполнить данные",IF(AND(K169=0,H169&gt;0),"Проверить остаток",IF(H169&lt;MAX(I169,S169),"Пополнить",IF(AND(Q169="C",H169&gt;MAX(I169,S169)*2),"Сократить закупку",IF(AND(ISNUMBER(N169),N169&lt;$E$3),"Проверить цену","Оставить"))))))</x:f>
      </x:c>
    </x:row>
    <x:row r="170">
      <x:c r="A170" s="19"/>
      <x:c r="B170" s="25"/>
      <x:c r="C170" s="25"/>
      <x:c r="D170" s="20"/>
      <x:c r="E170" s="20"/>
      <x:c r="F170" s="19"/>
      <x:c r="G170" s="19"/>
      <x:c r="H170" s="19"/>
      <x:c r="I170" s="19"/>
      <x:c r="J170" s="19"/>
      <x:c r="K170" s="21" t="str">
        <x:f>IF(A170="","",MAX(0,F170-G170))</x:f>
      </x:c>
      <x:c r="L170" s="22" t="str">
        <x:f>IF(A170="","",K170*E170)</x:f>
      </x:c>
      <x:c r="M170" s="22" t="str">
        <x:f>IF(A170="","",K170*(E170-D170))</x:f>
      </x:c>
      <x:c r="N170" s="23" t="str">
        <x:f>IF(A170="","",IF(L170=0,"n.a.",M170/L170))</x:f>
      </x:c>
      <x:c r="O170" s="23" t="str">
        <x:f>IF(A170="","",IF(SUM($L$8:$L$207)=0,"n.a.",L170/SUM($L$8:$L$207)))</x:f>
      </x:c>
      <x:c r="P170" s="23" t="str">
        <x:f>IF(A170="","",IF(SUM($L$8:$L$207)=0,"n.a.",SUMIF($L$8:$L$207,"&gt;="&amp;L170,$L$8:$L$207)/SUM($L$8:$L$207)))</x:f>
      </x:c>
      <x:c r="Q170" s="21" t="str">
        <x:f>IF(A170="","",IF(L170=0,"C",IF(P170&lt;=$H$3,"A",IF(P170&lt;=$K$3,"B","C"))))</x:f>
      </x:c>
      <x:c r="R170" s="24" t="str">
        <x:f>IF(A170="","",IF(K170=0,"n.a.",H170/(K170/$B$3)))</x:f>
      </x:c>
      <x:c r="S170" s="21" t="str">
        <x:f>IF(A170="","",ROUNDUP(K170/$B$3*J170,0))</x:f>
      </x:c>
      <x:c r="T170" s="26" t="str">
        <x:f>IF(A170="","",IF(OR(NOT(ISNUMBER(D170)),NOT(ISNUMBER(E170)),NOT(ISNUMBER(F170)),NOT(ISNUMBER(H170)),NOT(ISNUMBER(I170)),NOT(ISNUMBER(J170))),"Заполнить данные",IF(AND(K170=0,H170&gt;0),"Проверить остаток",IF(H170&lt;MAX(I170,S170),"Пополнить",IF(AND(Q170="C",H170&gt;MAX(I170,S170)*2),"Сократить закупку",IF(AND(ISNUMBER(N170),N170&lt;$E$3),"Проверить цену","Оставить"))))))</x:f>
      </x:c>
    </x:row>
    <x:row r="171">
      <x:c r="A171" s="19"/>
      <x:c r="B171" s="25"/>
      <x:c r="C171" s="25"/>
      <x:c r="D171" s="20"/>
      <x:c r="E171" s="20"/>
      <x:c r="F171" s="19"/>
      <x:c r="G171" s="19"/>
      <x:c r="H171" s="19"/>
      <x:c r="I171" s="19"/>
      <x:c r="J171" s="19"/>
      <x:c r="K171" s="21" t="str">
        <x:f>IF(A171="","",MAX(0,F171-G171))</x:f>
      </x:c>
      <x:c r="L171" s="22" t="str">
        <x:f>IF(A171="","",K171*E171)</x:f>
      </x:c>
      <x:c r="M171" s="22" t="str">
        <x:f>IF(A171="","",K171*(E171-D171))</x:f>
      </x:c>
      <x:c r="N171" s="23" t="str">
        <x:f>IF(A171="","",IF(L171=0,"n.a.",M171/L171))</x:f>
      </x:c>
      <x:c r="O171" s="23" t="str">
        <x:f>IF(A171="","",IF(SUM($L$8:$L$207)=0,"n.a.",L171/SUM($L$8:$L$207)))</x:f>
      </x:c>
      <x:c r="P171" s="23" t="str">
        <x:f>IF(A171="","",IF(SUM($L$8:$L$207)=0,"n.a.",SUMIF($L$8:$L$207,"&gt;="&amp;L171,$L$8:$L$207)/SUM($L$8:$L$207)))</x:f>
      </x:c>
      <x:c r="Q171" s="21" t="str">
        <x:f>IF(A171="","",IF(L171=0,"C",IF(P171&lt;=$H$3,"A",IF(P171&lt;=$K$3,"B","C"))))</x:f>
      </x:c>
      <x:c r="R171" s="24" t="str">
        <x:f>IF(A171="","",IF(K171=0,"n.a.",H171/(K171/$B$3)))</x:f>
      </x:c>
      <x:c r="S171" s="21" t="str">
        <x:f>IF(A171="","",ROUNDUP(K171/$B$3*J171,0))</x:f>
      </x:c>
      <x:c r="T171" s="26" t="str">
        <x:f>IF(A171="","",IF(OR(NOT(ISNUMBER(D171)),NOT(ISNUMBER(E171)),NOT(ISNUMBER(F171)),NOT(ISNUMBER(H171)),NOT(ISNUMBER(I171)),NOT(ISNUMBER(J171))),"Заполнить данные",IF(AND(K171=0,H171&gt;0),"Проверить остаток",IF(H171&lt;MAX(I171,S171),"Пополнить",IF(AND(Q171="C",H171&gt;MAX(I171,S171)*2),"Сократить закупку",IF(AND(ISNUMBER(N171),N171&lt;$E$3),"Проверить цену","Оставить"))))))</x:f>
      </x:c>
    </x:row>
    <x:row r="172">
      <x:c r="A172" s="19"/>
      <x:c r="B172" s="25"/>
      <x:c r="C172" s="25"/>
      <x:c r="D172" s="20"/>
      <x:c r="E172" s="20"/>
      <x:c r="F172" s="19"/>
      <x:c r="G172" s="19"/>
      <x:c r="H172" s="19"/>
      <x:c r="I172" s="19"/>
      <x:c r="J172" s="19"/>
      <x:c r="K172" s="21" t="str">
        <x:f>IF(A172="","",MAX(0,F172-G172))</x:f>
      </x:c>
      <x:c r="L172" s="22" t="str">
        <x:f>IF(A172="","",K172*E172)</x:f>
      </x:c>
      <x:c r="M172" s="22" t="str">
        <x:f>IF(A172="","",K172*(E172-D172))</x:f>
      </x:c>
      <x:c r="N172" s="23" t="str">
        <x:f>IF(A172="","",IF(L172=0,"n.a.",M172/L172))</x:f>
      </x:c>
      <x:c r="O172" s="23" t="str">
        <x:f>IF(A172="","",IF(SUM($L$8:$L$207)=0,"n.a.",L172/SUM($L$8:$L$207)))</x:f>
      </x:c>
      <x:c r="P172" s="23" t="str">
        <x:f>IF(A172="","",IF(SUM($L$8:$L$207)=0,"n.a.",SUMIF($L$8:$L$207,"&gt;="&amp;L172,$L$8:$L$207)/SUM($L$8:$L$207)))</x:f>
      </x:c>
      <x:c r="Q172" s="21" t="str">
        <x:f>IF(A172="","",IF(L172=0,"C",IF(P172&lt;=$H$3,"A",IF(P172&lt;=$K$3,"B","C"))))</x:f>
      </x:c>
      <x:c r="R172" s="24" t="str">
        <x:f>IF(A172="","",IF(K172=0,"n.a.",H172/(K172/$B$3)))</x:f>
      </x:c>
      <x:c r="S172" s="21" t="str">
        <x:f>IF(A172="","",ROUNDUP(K172/$B$3*J172,0))</x:f>
      </x:c>
      <x:c r="T172" s="26" t="str">
        <x:f>IF(A172="","",IF(OR(NOT(ISNUMBER(D172)),NOT(ISNUMBER(E172)),NOT(ISNUMBER(F172)),NOT(ISNUMBER(H172)),NOT(ISNUMBER(I172)),NOT(ISNUMBER(J172))),"Заполнить данные",IF(AND(K172=0,H172&gt;0),"Проверить остаток",IF(H172&lt;MAX(I172,S172),"Пополнить",IF(AND(Q172="C",H172&gt;MAX(I172,S172)*2),"Сократить закупку",IF(AND(ISNUMBER(N172),N172&lt;$E$3),"Проверить цену","Оставить"))))))</x:f>
      </x:c>
    </x:row>
    <x:row r="173">
      <x:c r="A173" s="19"/>
      <x:c r="B173" s="25"/>
      <x:c r="C173" s="25"/>
      <x:c r="D173" s="20"/>
      <x:c r="E173" s="20"/>
      <x:c r="F173" s="19"/>
      <x:c r="G173" s="19"/>
      <x:c r="H173" s="19"/>
      <x:c r="I173" s="19"/>
      <x:c r="J173" s="19"/>
      <x:c r="K173" s="21" t="str">
        <x:f>IF(A173="","",MAX(0,F173-G173))</x:f>
      </x:c>
      <x:c r="L173" s="22" t="str">
        <x:f>IF(A173="","",K173*E173)</x:f>
      </x:c>
      <x:c r="M173" s="22" t="str">
        <x:f>IF(A173="","",K173*(E173-D173))</x:f>
      </x:c>
      <x:c r="N173" s="23" t="str">
        <x:f>IF(A173="","",IF(L173=0,"n.a.",M173/L173))</x:f>
      </x:c>
      <x:c r="O173" s="23" t="str">
        <x:f>IF(A173="","",IF(SUM($L$8:$L$207)=0,"n.a.",L173/SUM($L$8:$L$207)))</x:f>
      </x:c>
      <x:c r="P173" s="23" t="str">
        <x:f>IF(A173="","",IF(SUM($L$8:$L$207)=0,"n.a.",SUMIF($L$8:$L$207,"&gt;="&amp;L173,$L$8:$L$207)/SUM($L$8:$L$207)))</x:f>
      </x:c>
      <x:c r="Q173" s="21" t="str">
        <x:f>IF(A173="","",IF(L173=0,"C",IF(P173&lt;=$H$3,"A",IF(P173&lt;=$K$3,"B","C"))))</x:f>
      </x:c>
      <x:c r="R173" s="24" t="str">
        <x:f>IF(A173="","",IF(K173=0,"n.a.",H173/(K173/$B$3)))</x:f>
      </x:c>
      <x:c r="S173" s="21" t="str">
        <x:f>IF(A173="","",ROUNDUP(K173/$B$3*J173,0))</x:f>
      </x:c>
      <x:c r="T173" s="26" t="str">
        <x:f>IF(A173="","",IF(OR(NOT(ISNUMBER(D173)),NOT(ISNUMBER(E173)),NOT(ISNUMBER(F173)),NOT(ISNUMBER(H173)),NOT(ISNUMBER(I173)),NOT(ISNUMBER(J173))),"Заполнить данные",IF(AND(K173=0,H173&gt;0),"Проверить остаток",IF(H173&lt;MAX(I173,S173),"Пополнить",IF(AND(Q173="C",H173&gt;MAX(I173,S173)*2),"Сократить закупку",IF(AND(ISNUMBER(N173),N173&lt;$E$3),"Проверить цену","Оставить"))))))</x:f>
      </x:c>
    </x:row>
    <x:row r="174">
      <x:c r="A174" s="19"/>
      <x:c r="B174" s="25"/>
      <x:c r="C174" s="25"/>
      <x:c r="D174" s="20"/>
      <x:c r="E174" s="20"/>
      <x:c r="F174" s="19"/>
      <x:c r="G174" s="19"/>
      <x:c r="H174" s="19"/>
      <x:c r="I174" s="19"/>
      <x:c r="J174" s="19"/>
      <x:c r="K174" s="21" t="str">
        <x:f>IF(A174="","",MAX(0,F174-G174))</x:f>
      </x:c>
      <x:c r="L174" s="22" t="str">
        <x:f>IF(A174="","",K174*E174)</x:f>
      </x:c>
      <x:c r="M174" s="22" t="str">
        <x:f>IF(A174="","",K174*(E174-D174))</x:f>
      </x:c>
      <x:c r="N174" s="23" t="str">
        <x:f>IF(A174="","",IF(L174=0,"n.a.",M174/L174))</x:f>
      </x:c>
      <x:c r="O174" s="23" t="str">
        <x:f>IF(A174="","",IF(SUM($L$8:$L$207)=0,"n.a.",L174/SUM($L$8:$L$207)))</x:f>
      </x:c>
      <x:c r="P174" s="23" t="str">
        <x:f>IF(A174="","",IF(SUM($L$8:$L$207)=0,"n.a.",SUMIF($L$8:$L$207,"&gt;="&amp;L174,$L$8:$L$207)/SUM($L$8:$L$207)))</x:f>
      </x:c>
      <x:c r="Q174" s="21" t="str">
        <x:f>IF(A174="","",IF(L174=0,"C",IF(P174&lt;=$H$3,"A",IF(P174&lt;=$K$3,"B","C"))))</x:f>
      </x:c>
      <x:c r="R174" s="24" t="str">
        <x:f>IF(A174="","",IF(K174=0,"n.a.",H174/(K174/$B$3)))</x:f>
      </x:c>
      <x:c r="S174" s="21" t="str">
        <x:f>IF(A174="","",ROUNDUP(K174/$B$3*J174,0))</x:f>
      </x:c>
      <x:c r="T174" s="26" t="str">
        <x:f>IF(A174="","",IF(OR(NOT(ISNUMBER(D174)),NOT(ISNUMBER(E174)),NOT(ISNUMBER(F174)),NOT(ISNUMBER(H174)),NOT(ISNUMBER(I174)),NOT(ISNUMBER(J174))),"Заполнить данные",IF(AND(K174=0,H174&gt;0),"Проверить остаток",IF(H174&lt;MAX(I174,S174),"Пополнить",IF(AND(Q174="C",H174&gt;MAX(I174,S174)*2),"Сократить закупку",IF(AND(ISNUMBER(N174),N174&lt;$E$3),"Проверить цену","Оставить"))))))</x:f>
      </x:c>
    </x:row>
    <x:row r="175">
      <x:c r="A175" s="19"/>
      <x:c r="B175" s="25"/>
      <x:c r="C175" s="25"/>
      <x:c r="D175" s="20"/>
      <x:c r="E175" s="20"/>
      <x:c r="F175" s="19"/>
      <x:c r="G175" s="19"/>
      <x:c r="H175" s="19"/>
      <x:c r="I175" s="19"/>
      <x:c r="J175" s="19"/>
      <x:c r="K175" s="21" t="str">
        <x:f>IF(A175="","",MAX(0,F175-G175))</x:f>
      </x:c>
      <x:c r="L175" s="22" t="str">
        <x:f>IF(A175="","",K175*E175)</x:f>
      </x:c>
      <x:c r="M175" s="22" t="str">
        <x:f>IF(A175="","",K175*(E175-D175))</x:f>
      </x:c>
      <x:c r="N175" s="23" t="str">
        <x:f>IF(A175="","",IF(L175=0,"n.a.",M175/L175))</x:f>
      </x:c>
      <x:c r="O175" s="23" t="str">
        <x:f>IF(A175="","",IF(SUM($L$8:$L$207)=0,"n.a.",L175/SUM($L$8:$L$207)))</x:f>
      </x:c>
      <x:c r="P175" s="23" t="str">
        <x:f>IF(A175="","",IF(SUM($L$8:$L$207)=0,"n.a.",SUMIF($L$8:$L$207,"&gt;="&amp;L175,$L$8:$L$207)/SUM($L$8:$L$207)))</x:f>
      </x:c>
      <x:c r="Q175" s="21" t="str">
        <x:f>IF(A175="","",IF(L175=0,"C",IF(P175&lt;=$H$3,"A",IF(P175&lt;=$K$3,"B","C"))))</x:f>
      </x:c>
      <x:c r="R175" s="24" t="str">
        <x:f>IF(A175="","",IF(K175=0,"n.a.",H175/(K175/$B$3)))</x:f>
      </x:c>
      <x:c r="S175" s="21" t="str">
        <x:f>IF(A175="","",ROUNDUP(K175/$B$3*J175,0))</x:f>
      </x:c>
      <x:c r="T175" s="26" t="str">
        <x:f>IF(A175="","",IF(OR(NOT(ISNUMBER(D175)),NOT(ISNUMBER(E175)),NOT(ISNUMBER(F175)),NOT(ISNUMBER(H175)),NOT(ISNUMBER(I175)),NOT(ISNUMBER(J175))),"Заполнить данные",IF(AND(K175=0,H175&gt;0),"Проверить остаток",IF(H175&lt;MAX(I175,S175),"Пополнить",IF(AND(Q175="C",H175&gt;MAX(I175,S175)*2),"Сократить закупку",IF(AND(ISNUMBER(N175),N175&lt;$E$3),"Проверить цену","Оставить"))))))</x:f>
      </x:c>
    </x:row>
    <x:row r="176">
      <x:c r="A176" s="19"/>
      <x:c r="B176" s="25"/>
      <x:c r="C176" s="25"/>
      <x:c r="D176" s="20"/>
      <x:c r="E176" s="20"/>
      <x:c r="F176" s="19"/>
      <x:c r="G176" s="19"/>
      <x:c r="H176" s="19"/>
      <x:c r="I176" s="19"/>
      <x:c r="J176" s="19"/>
      <x:c r="K176" s="21" t="str">
        <x:f>IF(A176="","",MAX(0,F176-G176))</x:f>
      </x:c>
      <x:c r="L176" s="22" t="str">
        <x:f>IF(A176="","",K176*E176)</x:f>
      </x:c>
      <x:c r="M176" s="22" t="str">
        <x:f>IF(A176="","",K176*(E176-D176))</x:f>
      </x:c>
      <x:c r="N176" s="23" t="str">
        <x:f>IF(A176="","",IF(L176=0,"n.a.",M176/L176))</x:f>
      </x:c>
      <x:c r="O176" s="23" t="str">
        <x:f>IF(A176="","",IF(SUM($L$8:$L$207)=0,"n.a.",L176/SUM($L$8:$L$207)))</x:f>
      </x:c>
      <x:c r="P176" s="23" t="str">
        <x:f>IF(A176="","",IF(SUM($L$8:$L$207)=0,"n.a.",SUMIF($L$8:$L$207,"&gt;="&amp;L176,$L$8:$L$207)/SUM($L$8:$L$207)))</x:f>
      </x:c>
      <x:c r="Q176" s="21" t="str">
        <x:f>IF(A176="","",IF(L176=0,"C",IF(P176&lt;=$H$3,"A",IF(P176&lt;=$K$3,"B","C"))))</x:f>
      </x:c>
      <x:c r="R176" s="24" t="str">
        <x:f>IF(A176="","",IF(K176=0,"n.a.",H176/(K176/$B$3)))</x:f>
      </x:c>
      <x:c r="S176" s="21" t="str">
        <x:f>IF(A176="","",ROUNDUP(K176/$B$3*J176,0))</x:f>
      </x:c>
      <x:c r="T176" s="26" t="str">
        <x:f>IF(A176="","",IF(OR(NOT(ISNUMBER(D176)),NOT(ISNUMBER(E176)),NOT(ISNUMBER(F176)),NOT(ISNUMBER(H176)),NOT(ISNUMBER(I176)),NOT(ISNUMBER(J176))),"Заполнить данные",IF(AND(K176=0,H176&gt;0),"Проверить остаток",IF(H176&lt;MAX(I176,S176),"Пополнить",IF(AND(Q176="C",H176&gt;MAX(I176,S176)*2),"Сократить закупку",IF(AND(ISNUMBER(N176),N176&lt;$E$3),"Проверить цену","Оставить"))))))</x:f>
      </x:c>
    </x:row>
    <x:row r="177">
      <x:c r="A177" s="19"/>
      <x:c r="B177" s="25"/>
      <x:c r="C177" s="25"/>
      <x:c r="D177" s="20"/>
      <x:c r="E177" s="20"/>
      <x:c r="F177" s="19"/>
      <x:c r="G177" s="19"/>
      <x:c r="H177" s="19"/>
      <x:c r="I177" s="19"/>
      <x:c r="J177" s="19"/>
      <x:c r="K177" s="21" t="str">
        <x:f>IF(A177="","",MAX(0,F177-G177))</x:f>
      </x:c>
      <x:c r="L177" s="22" t="str">
        <x:f>IF(A177="","",K177*E177)</x:f>
      </x:c>
      <x:c r="M177" s="22" t="str">
        <x:f>IF(A177="","",K177*(E177-D177))</x:f>
      </x:c>
      <x:c r="N177" s="23" t="str">
        <x:f>IF(A177="","",IF(L177=0,"n.a.",M177/L177))</x:f>
      </x:c>
      <x:c r="O177" s="23" t="str">
        <x:f>IF(A177="","",IF(SUM($L$8:$L$207)=0,"n.a.",L177/SUM($L$8:$L$207)))</x:f>
      </x:c>
      <x:c r="P177" s="23" t="str">
        <x:f>IF(A177="","",IF(SUM($L$8:$L$207)=0,"n.a.",SUMIF($L$8:$L$207,"&gt;="&amp;L177,$L$8:$L$207)/SUM($L$8:$L$207)))</x:f>
      </x:c>
      <x:c r="Q177" s="21" t="str">
        <x:f>IF(A177="","",IF(L177=0,"C",IF(P177&lt;=$H$3,"A",IF(P177&lt;=$K$3,"B","C"))))</x:f>
      </x:c>
      <x:c r="R177" s="24" t="str">
        <x:f>IF(A177="","",IF(K177=0,"n.a.",H177/(K177/$B$3)))</x:f>
      </x:c>
      <x:c r="S177" s="21" t="str">
        <x:f>IF(A177="","",ROUNDUP(K177/$B$3*J177,0))</x:f>
      </x:c>
      <x:c r="T177" s="26" t="str">
        <x:f>IF(A177="","",IF(OR(NOT(ISNUMBER(D177)),NOT(ISNUMBER(E177)),NOT(ISNUMBER(F177)),NOT(ISNUMBER(H177)),NOT(ISNUMBER(I177)),NOT(ISNUMBER(J177))),"Заполнить данные",IF(AND(K177=0,H177&gt;0),"Проверить остаток",IF(H177&lt;MAX(I177,S177),"Пополнить",IF(AND(Q177="C",H177&gt;MAX(I177,S177)*2),"Сократить закупку",IF(AND(ISNUMBER(N177),N177&lt;$E$3),"Проверить цену","Оставить"))))))</x:f>
      </x:c>
    </x:row>
    <x:row r="178">
      <x:c r="A178" s="19"/>
      <x:c r="B178" s="25"/>
      <x:c r="C178" s="25"/>
      <x:c r="D178" s="20"/>
      <x:c r="E178" s="20"/>
      <x:c r="F178" s="19"/>
      <x:c r="G178" s="19"/>
      <x:c r="H178" s="19"/>
      <x:c r="I178" s="19"/>
      <x:c r="J178" s="19"/>
      <x:c r="K178" s="21" t="str">
        <x:f>IF(A178="","",MAX(0,F178-G178))</x:f>
      </x:c>
      <x:c r="L178" s="22" t="str">
        <x:f>IF(A178="","",K178*E178)</x:f>
      </x:c>
      <x:c r="M178" s="22" t="str">
        <x:f>IF(A178="","",K178*(E178-D178))</x:f>
      </x:c>
      <x:c r="N178" s="23" t="str">
        <x:f>IF(A178="","",IF(L178=0,"n.a.",M178/L178))</x:f>
      </x:c>
      <x:c r="O178" s="23" t="str">
        <x:f>IF(A178="","",IF(SUM($L$8:$L$207)=0,"n.a.",L178/SUM($L$8:$L$207)))</x:f>
      </x:c>
      <x:c r="P178" s="23" t="str">
        <x:f>IF(A178="","",IF(SUM($L$8:$L$207)=0,"n.a.",SUMIF($L$8:$L$207,"&gt;="&amp;L178,$L$8:$L$207)/SUM($L$8:$L$207)))</x:f>
      </x:c>
      <x:c r="Q178" s="21" t="str">
        <x:f>IF(A178="","",IF(L178=0,"C",IF(P178&lt;=$H$3,"A",IF(P178&lt;=$K$3,"B","C"))))</x:f>
      </x:c>
      <x:c r="R178" s="24" t="str">
        <x:f>IF(A178="","",IF(K178=0,"n.a.",H178/(K178/$B$3)))</x:f>
      </x:c>
      <x:c r="S178" s="21" t="str">
        <x:f>IF(A178="","",ROUNDUP(K178/$B$3*J178,0))</x:f>
      </x:c>
      <x:c r="T178" s="26" t="str">
        <x:f>IF(A178="","",IF(OR(NOT(ISNUMBER(D178)),NOT(ISNUMBER(E178)),NOT(ISNUMBER(F178)),NOT(ISNUMBER(H178)),NOT(ISNUMBER(I178)),NOT(ISNUMBER(J178))),"Заполнить данные",IF(AND(K178=0,H178&gt;0),"Проверить остаток",IF(H178&lt;MAX(I178,S178),"Пополнить",IF(AND(Q178="C",H178&gt;MAX(I178,S178)*2),"Сократить закупку",IF(AND(ISNUMBER(N178),N178&lt;$E$3),"Проверить цену","Оставить"))))))</x:f>
      </x:c>
    </x:row>
    <x:row r="179">
      <x:c r="A179" s="19"/>
      <x:c r="B179" s="25"/>
      <x:c r="C179" s="25"/>
      <x:c r="D179" s="20"/>
      <x:c r="E179" s="20"/>
      <x:c r="F179" s="19"/>
      <x:c r="G179" s="19"/>
      <x:c r="H179" s="19"/>
      <x:c r="I179" s="19"/>
      <x:c r="J179" s="19"/>
      <x:c r="K179" s="21" t="str">
        <x:f>IF(A179="","",MAX(0,F179-G179))</x:f>
      </x:c>
      <x:c r="L179" s="22" t="str">
        <x:f>IF(A179="","",K179*E179)</x:f>
      </x:c>
      <x:c r="M179" s="22" t="str">
        <x:f>IF(A179="","",K179*(E179-D179))</x:f>
      </x:c>
      <x:c r="N179" s="23" t="str">
        <x:f>IF(A179="","",IF(L179=0,"n.a.",M179/L179))</x:f>
      </x:c>
      <x:c r="O179" s="23" t="str">
        <x:f>IF(A179="","",IF(SUM($L$8:$L$207)=0,"n.a.",L179/SUM($L$8:$L$207)))</x:f>
      </x:c>
      <x:c r="P179" s="23" t="str">
        <x:f>IF(A179="","",IF(SUM($L$8:$L$207)=0,"n.a.",SUMIF($L$8:$L$207,"&gt;="&amp;L179,$L$8:$L$207)/SUM($L$8:$L$207)))</x:f>
      </x:c>
      <x:c r="Q179" s="21" t="str">
        <x:f>IF(A179="","",IF(L179=0,"C",IF(P179&lt;=$H$3,"A",IF(P179&lt;=$K$3,"B","C"))))</x:f>
      </x:c>
      <x:c r="R179" s="24" t="str">
        <x:f>IF(A179="","",IF(K179=0,"n.a.",H179/(K179/$B$3)))</x:f>
      </x:c>
      <x:c r="S179" s="21" t="str">
        <x:f>IF(A179="","",ROUNDUP(K179/$B$3*J179,0))</x:f>
      </x:c>
      <x:c r="T179" s="26" t="str">
        <x:f>IF(A179="","",IF(OR(NOT(ISNUMBER(D179)),NOT(ISNUMBER(E179)),NOT(ISNUMBER(F179)),NOT(ISNUMBER(H179)),NOT(ISNUMBER(I179)),NOT(ISNUMBER(J179))),"Заполнить данные",IF(AND(K179=0,H179&gt;0),"Проверить остаток",IF(H179&lt;MAX(I179,S179),"Пополнить",IF(AND(Q179="C",H179&gt;MAX(I179,S179)*2),"Сократить закупку",IF(AND(ISNUMBER(N179),N179&lt;$E$3),"Проверить цену","Оставить"))))))</x:f>
      </x:c>
    </x:row>
    <x:row r="180">
      <x:c r="A180" s="19"/>
      <x:c r="B180" s="25"/>
      <x:c r="C180" s="25"/>
      <x:c r="D180" s="20"/>
      <x:c r="E180" s="20"/>
      <x:c r="F180" s="19"/>
      <x:c r="G180" s="19"/>
      <x:c r="H180" s="19"/>
      <x:c r="I180" s="19"/>
      <x:c r="J180" s="19"/>
      <x:c r="K180" s="21" t="str">
        <x:f>IF(A180="","",MAX(0,F180-G180))</x:f>
      </x:c>
      <x:c r="L180" s="22" t="str">
        <x:f>IF(A180="","",K180*E180)</x:f>
      </x:c>
      <x:c r="M180" s="22" t="str">
        <x:f>IF(A180="","",K180*(E180-D180))</x:f>
      </x:c>
      <x:c r="N180" s="23" t="str">
        <x:f>IF(A180="","",IF(L180=0,"n.a.",M180/L180))</x:f>
      </x:c>
      <x:c r="O180" s="23" t="str">
        <x:f>IF(A180="","",IF(SUM($L$8:$L$207)=0,"n.a.",L180/SUM($L$8:$L$207)))</x:f>
      </x:c>
      <x:c r="P180" s="23" t="str">
        <x:f>IF(A180="","",IF(SUM($L$8:$L$207)=0,"n.a.",SUMIF($L$8:$L$207,"&gt;="&amp;L180,$L$8:$L$207)/SUM($L$8:$L$207)))</x:f>
      </x:c>
      <x:c r="Q180" s="21" t="str">
        <x:f>IF(A180="","",IF(L180=0,"C",IF(P180&lt;=$H$3,"A",IF(P180&lt;=$K$3,"B","C"))))</x:f>
      </x:c>
      <x:c r="R180" s="24" t="str">
        <x:f>IF(A180="","",IF(K180=0,"n.a.",H180/(K180/$B$3)))</x:f>
      </x:c>
      <x:c r="S180" s="21" t="str">
        <x:f>IF(A180="","",ROUNDUP(K180/$B$3*J180,0))</x:f>
      </x:c>
      <x:c r="T180" s="26" t="str">
        <x:f>IF(A180="","",IF(OR(NOT(ISNUMBER(D180)),NOT(ISNUMBER(E180)),NOT(ISNUMBER(F180)),NOT(ISNUMBER(H180)),NOT(ISNUMBER(I180)),NOT(ISNUMBER(J180))),"Заполнить данные",IF(AND(K180=0,H180&gt;0),"Проверить остаток",IF(H180&lt;MAX(I180,S180),"Пополнить",IF(AND(Q180="C",H180&gt;MAX(I180,S180)*2),"Сократить закупку",IF(AND(ISNUMBER(N180),N180&lt;$E$3),"Проверить цену","Оставить"))))))</x:f>
      </x:c>
    </x:row>
    <x:row r="181">
      <x:c r="A181" s="19"/>
      <x:c r="B181" s="25"/>
      <x:c r="C181" s="25"/>
      <x:c r="D181" s="20"/>
      <x:c r="E181" s="20"/>
      <x:c r="F181" s="19"/>
      <x:c r="G181" s="19"/>
      <x:c r="H181" s="19"/>
      <x:c r="I181" s="19"/>
      <x:c r="J181" s="19"/>
      <x:c r="K181" s="21" t="str">
        <x:f>IF(A181="","",MAX(0,F181-G181))</x:f>
      </x:c>
      <x:c r="L181" s="22" t="str">
        <x:f>IF(A181="","",K181*E181)</x:f>
      </x:c>
      <x:c r="M181" s="22" t="str">
        <x:f>IF(A181="","",K181*(E181-D181))</x:f>
      </x:c>
      <x:c r="N181" s="23" t="str">
        <x:f>IF(A181="","",IF(L181=0,"n.a.",M181/L181))</x:f>
      </x:c>
      <x:c r="O181" s="23" t="str">
        <x:f>IF(A181="","",IF(SUM($L$8:$L$207)=0,"n.a.",L181/SUM($L$8:$L$207)))</x:f>
      </x:c>
      <x:c r="P181" s="23" t="str">
        <x:f>IF(A181="","",IF(SUM($L$8:$L$207)=0,"n.a.",SUMIF($L$8:$L$207,"&gt;="&amp;L181,$L$8:$L$207)/SUM($L$8:$L$207)))</x:f>
      </x:c>
      <x:c r="Q181" s="21" t="str">
        <x:f>IF(A181="","",IF(L181=0,"C",IF(P181&lt;=$H$3,"A",IF(P181&lt;=$K$3,"B","C"))))</x:f>
      </x:c>
      <x:c r="R181" s="24" t="str">
        <x:f>IF(A181="","",IF(K181=0,"n.a.",H181/(K181/$B$3)))</x:f>
      </x:c>
      <x:c r="S181" s="21" t="str">
        <x:f>IF(A181="","",ROUNDUP(K181/$B$3*J181,0))</x:f>
      </x:c>
      <x:c r="T181" s="26" t="str">
        <x:f>IF(A181="","",IF(OR(NOT(ISNUMBER(D181)),NOT(ISNUMBER(E181)),NOT(ISNUMBER(F181)),NOT(ISNUMBER(H181)),NOT(ISNUMBER(I181)),NOT(ISNUMBER(J181))),"Заполнить данные",IF(AND(K181=0,H181&gt;0),"Проверить остаток",IF(H181&lt;MAX(I181,S181),"Пополнить",IF(AND(Q181="C",H181&gt;MAX(I181,S181)*2),"Сократить закупку",IF(AND(ISNUMBER(N181),N181&lt;$E$3),"Проверить цену","Оставить"))))))</x:f>
      </x:c>
    </x:row>
    <x:row r="182">
      <x:c r="A182" s="19"/>
      <x:c r="B182" s="25"/>
      <x:c r="C182" s="25"/>
      <x:c r="D182" s="20"/>
      <x:c r="E182" s="20"/>
      <x:c r="F182" s="19"/>
      <x:c r="G182" s="19"/>
      <x:c r="H182" s="19"/>
      <x:c r="I182" s="19"/>
      <x:c r="J182" s="19"/>
      <x:c r="K182" s="21" t="str">
        <x:f>IF(A182="","",MAX(0,F182-G182))</x:f>
      </x:c>
      <x:c r="L182" s="22" t="str">
        <x:f>IF(A182="","",K182*E182)</x:f>
      </x:c>
      <x:c r="M182" s="22" t="str">
        <x:f>IF(A182="","",K182*(E182-D182))</x:f>
      </x:c>
      <x:c r="N182" s="23" t="str">
        <x:f>IF(A182="","",IF(L182=0,"n.a.",M182/L182))</x:f>
      </x:c>
      <x:c r="O182" s="23" t="str">
        <x:f>IF(A182="","",IF(SUM($L$8:$L$207)=0,"n.a.",L182/SUM($L$8:$L$207)))</x:f>
      </x:c>
      <x:c r="P182" s="23" t="str">
        <x:f>IF(A182="","",IF(SUM($L$8:$L$207)=0,"n.a.",SUMIF($L$8:$L$207,"&gt;="&amp;L182,$L$8:$L$207)/SUM($L$8:$L$207)))</x:f>
      </x:c>
      <x:c r="Q182" s="21" t="str">
        <x:f>IF(A182="","",IF(L182=0,"C",IF(P182&lt;=$H$3,"A",IF(P182&lt;=$K$3,"B","C"))))</x:f>
      </x:c>
      <x:c r="R182" s="24" t="str">
        <x:f>IF(A182="","",IF(K182=0,"n.a.",H182/(K182/$B$3)))</x:f>
      </x:c>
      <x:c r="S182" s="21" t="str">
        <x:f>IF(A182="","",ROUNDUP(K182/$B$3*J182,0))</x:f>
      </x:c>
      <x:c r="T182" s="26" t="str">
        <x:f>IF(A182="","",IF(OR(NOT(ISNUMBER(D182)),NOT(ISNUMBER(E182)),NOT(ISNUMBER(F182)),NOT(ISNUMBER(H182)),NOT(ISNUMBER(I182)),NOT(ISNUMBER(J182))),"Заполнить данные",IF(AND(K182=0,H182&gt;0),"Проверить остаток",IF(H182&lt;MAX(I182,S182),"Пополнить",IF(AND(Q182="C",H182&gt;MAX(I182,S182)*2),"Сократить закупку",IF(AND(ISNUMBER(N182),N182&lt;$E$3),"Проверить цену","Оставить"))))))</x:f>
      </x:c>
    </x:row>
    <x:row r="183">
      <x:c r="A183" s="19"/>
      <x:c r="B183" s="25"/>
      <x:c r="C183" s="25"/>
      <x:c r="D183" s="20"/>
      <x:c r="E183" s="20"/>
      <x:c r="F183" s="19"/>
      <x:c r="G183" s="19"/>
      <x:c r="H183" s="19"/>
      <x:c r="I183" s="19"/>
      <x:c r="J183" s="19"/>
      <x:c r="K183" s="21" t="str">
        <x:f>IF(A183="","",MAX(0,F183-G183))</x:f>
      </x:c>
      <x:c r="L183" s="22" t="str">
        <x:f>IF(A183="","",K183*E183)</x:f>
      </x:c>
      <x:c r="M183" s="22" t="str">
        <x:f>IF(A183="","",K183*(E183-D183))</x:f>
      </x:c>
      <x:c r="N183" s="23" t="str">
        <x:f>IF(A183="","",IF(L183=0,"n.a.",M183/L183))</x:f>
      </x:c>
      <x:c r="O183" s="23" t="str">
        <x:f>IF(A183="","",IF(SUM($L$8:$L$207)=0,"n.a.",L183/SUM($L$8:$L$207)))</x:f>
      </x:c>
      <x:c r="P183" s="23" t="str">
        <x:f>IF(A183="","",IF(SUM($L$8:$L$207)=0,"n.a.",SUMIF($L$8:$L$207,"&gt;="&amp;L183,$L$8:$L$207)/SUM($L$8:$L$207)))</x:f>
      </x:c>
      <x:c r="Q183" s="21" t="str">
        <x:f>IF(A183="","",IF(L183=0,"C",IF(P183&lt;=$H$3,"A",IF(P183&lt;=$K$3,"B","C"))))</x:f>
      </x:c>
      <x:c r="R183" s="24" t="str">
        <x:f>IF(A183="","",IF(K183=0,"n.a.",H183/(K183/$B$3)))</x:f>
      </x:c>
      <x:c r="S183" s="21" t="str">
        <x:f>IF(A183="","",ROUNDUP(K183/$B$3*J183,0))</x:f>
      </x:c>
      <x:c r="T183" s="26" t="str">
        <x:f>IF(A183="","",IF(OR(NOT(ISNUMBER(D183)),NOT(ISNUMBER(E183)),NOT(ISNUMBER(F183)),NOT(ISNUMBER(H183)),NOT(ISNUMBER(I183)),NOT(ISNUMBER(J183))),"Заполнить данные",IF(AND(K183=0,H183&gt;0),"Проверить остаток",IF(H183&lt;MAX(I183,S183),"Пополнить",IF(AND(Q183="C",H183&gt;MAX(I183,S183)*2),"Сократить закупку",IF(AND(ISNUMBER(N183),N183&lt;$E$3),"Проверить цену","Оставить"))))))</x:f>
      </x:c>
    </x:row>
    <x:row r="184">
      <x:c r="A184" s="19"/>
      <x:c r="B184" s="25"/>
      <x:c r="C184" s="25"/>
      <x:c r="D184" s="20"/>
      <x:c r="E184" s="20"/>
      <x:c r="F184" s="19"/>
      <x:c r="G184" s="19"/>
      <x:c r="H184" s="19"/>
      <x:c r="I184" s="19"/>
      <x:c r="J184" s="19"/>
      <x:c r="K184" s="21" t="str">
        <x:f>IF(A184="","",MAX(0,F184-G184))</x:f>
      </x:c>
      <x:c r="L184" s="22" t="str">
        <x:f>IF(A184="","",K184*E184)</x:f>
      </x:c>
      <x:c r="M184" s="22" t="str">
        <x:f>IF(A184="","",K184*(E184-D184))</x:f>
      </x:c>
      <x:c r="N184" s="23" t="str">
        <x:f>IF(A184="","",IF(L184=0,"n.a.",M184/L184))</x:f>
      </x:c>
      <x:c r="O184" s="23" t="str">
        <x:f>IF(A184="","",IF(SUM($L$8:$L$207)=0,"n.a.",L184/SUM($L$8:$L$207)))</x:f>
      </x:c>
      <x:c r="P184" s="23" t="str">
        <x:f>IF(A184="","",IF(SUM($L$8:$L$207)=0,"n.a.",SUMIF($L$8:$L$207,"&gt;="&amp;L184,$L$8:$L$207)/SUM($L$8:$L$207)))</x:f>
      </x:c>
      <x:c r="Q184" s="21" t="str">
        <x:f>IF(A184="","",IF(L184=0,"C",IF(P184&lt;=$H$3,"A",IF(P184&lt;=$K$3,"B","C"))))</x:f>
      </x:c>
      <x:c r="R184" s="24" t="str">
        <x:f>IF(A184="","",IF(K184=0,"n.a.",H184/(K184/$B$3)))</x:f>
      </x:c>
      <x:c r="S184" s="21" t="str">
        <x:f>IF(A184="","",ROUNDUP(K184/$B$3*J184,0))</x:f>
      </x:c>
      <x:c r="T184" s="26" t="str">
        <x:f>IF(A184="","",IF(OR(NOT(ISNUMBER(D184)),NOT(ISNUMBER(E184)),NOT(ISNUMBER(F184)),NOT(ISNUMBER(H184)),NOT(ISNUMBER(I184)),NOT(ISNUMBER(J184))),"Заполнить данные",IF(AND(K184=0,H184&gt;0),"Проверить остаток",IF(H184&lt;MAX(I184,S184),"Пополнить",IF(AND(Q184="C",H184&gt;MAX(I184,S184)*2),"Сократить закупку",IF(AND(ISNUMBER(N184),N184&lt;$E$3),"Проверить цену","Оставить"))))))</x:f>
      </x:c>
    </x:row>
    <x:row r="185">
      <x:c r="A185" s="19"/>
      <x:c r="B185" s="25"/>
      <x:c r="C185" s="25"/>
      <x:c r="D185" s="20"/>
      <x:c r="E185" s="20"/>
      <x:c r="F185" s="19"/>
      <x:c r="G185" s="19"/>
      <x:c r="H185" s="19"/>
      <x:c r="I185" s="19"/>
      <x:c r="J185" s="19"/>
      <x:c r="K185" s="21" t="str">
        <x:f>IF(A185="","",MAX(0,F185-G185))</x:f>
      </x:c>
      <x:c r="L185" s="22" t="str">
        <x:f>IF(A185="","",K185*E185)</x:f>
      </x:c>
      <x:c r="M185" s="22" t="str">
        <x:f>IF(A185="","",K185*(E185-D185))</x:f>
      </x:c>
      <x:c r="N185" s="23" t="str">
        <x:f>IF(A185="","",IF(L185=0,"n.a.",M185/L185))</x:f>
      </x:c>
      <x:c r="O185" s="23" t="str">
        <x:f>IF(A185="","",IF(SUM($L$8:$L$207)=0,"n.a.",L185/SUM($L$8:$L$207)))</x:f>
      </x:c>
      <x:c r="P185" s="23" t="str">
        <x:f>IF(A185="","",IF(SUM($L$8:$L$207)=0,"n.a.",SUMIF($L$8:$L$207,"&gt;="&amp;L185,$L$8:$L$207)/SUM($L$8:$L$207)))</x:f>
      </x:c>
      <x:c r="Q185" s="21" t="str">
        <x:f>IF(A185="","",IF(L185=0,"C",IF(P185&lt;=$H$3,"A",IF(P185&lt;=$K$3,"B","C"))))</x:f>
      </x:c>
      <x:c r="R185" s="24" t="str">
        <x:f>IF(A185="","",IF(K185=0,"n.a.",H185/(K185/$B$3)))</x:f>
      </x:c>
      <x:c r="S185" s="21" t="str">
        <x:f>IF(A185="","",ROUNDUP(K185/$B$3*J185,0))</x:f>
      </x:c>
      <x:c r="T185" s="26" t="str">
        <x:f>IF(A185="","",IF(OR(NOT(ISNUMBER(D185)),NOT(ISNUMBER(E185)),NOT(ISNUMBER(F185)),NOT(ISNUMBER(H185)),NOT(ISNUMBER(I185)),NOT(ISNUMBER(J185))),"Заполнить данные",IF(AND(K185=0,H185&gt;0),"Проверить остаток",IF(H185&lt;MAX(I185,S185),"Пополнить",IF(AND(Q185="C",H185&gt;MAX(I185,S185)*2),"Сократить закупку",IF(AND(ISNUMBER(N185),N185&lt;$E$3),"Проверить цену","Оставить"))))))</x:f>
      </x:c>
    </x:row>
    <x:row r="186">
      <x:c r="A186" s="19"/>
      <x:c r="B186" s="25"/>
      <x:c r="C186" s="25"/>
      <x:c r="D186" s="20"/>
      <x:c r="E186" s="20"/>
      <x:c r="F186" s="19"/>
      <x:c r="G186" s="19"/>
      <x:c r="H186" s="19"/>
      <x:c r="I186" s="19"/>
      <x:c r="J186" s="19"/>
      <x:c r="K186" s="21" t="str">
        <x:f>IF(A186="","",MAX(0,F186-G186))</x:f>
      </x:c>
      <x:c r="L186" s="22" t="str">
        <x:f>IF(A186="","",K186*E186)</x:f>
      </x:c>
      <x:c r="M186" s="22" t="str">
        <x:f>IF(A186="","",K186*(E186-D186))</x:f>
      </x:c>
      <x:c r="N186" s="23" t="str">
        <x:f>IF(A186="","",IF(L186=0,"n.a.",M186/L186))</x:f>
      </x:c>
      <x:c r="O186" s="23" t="str">
        <x:f>IF(A186="","",IF(SUM($L$8:$L$207)=0,"n.a.",L186/SUM($L$8:$L$207)))</x:f>
      </x:c>
      <x:c r="P186" s="23" t="str">
        <x:f>IF(A186="","",IF(SUM($L$8:$L$207)=0,"n.a.",SUMIF($L$8:$L$207,"&gt;="&amp;L186,$L$8:$L$207)/SUM($L$8:$L$207)))</x:f>
      </x:c>
      <x:c r="Q186" s="21" t="str">
        <x:f>IF(A186="","",IF(L186=0,"C",IF(P186&lt;=$H$3,"A",IF(P186&lt;=$K$3,"B","C"))))</x:f>
      </x:c>
      <x:c r="R186" s="24" t="str">
        <x:f>IF(A186="","",IF(K186=0,"n.a.",H186/(K186/$B$3)))</x:f>
      </x:c>
      <x:c r="S186" s="21" t="str">
        <x:f>IF(A186="","",ROUNDUP(K186/$B$3*J186,0))</x:f>
      </x:c>
      <x:c r="T186" s="26" t="str">
        <x:f>IF(A186="","",IF(OR(NOT(ISNUMBER(D186)),NOT(ISNUMBER(E186)),NOT(ISNUMBER(F186)),NOT(ISNUMBER(H186)),NOT(ISNUMBER(I186)),NOT(ISNUMBER(J186))),"Заполнить данные",IF(AND(K186=0,H186&gt;0),"Проверить остаток",IF(H186&lt;MAX(I186,S186),"Пополнить",IF(AND(Q186="C",H186&gt;MAX(I186,S186)*2),"Сократить закупку",IF(AND(ISNUMBER(N186),N186&lt;$E$3),"Проверить цену","Оставить"))))))</x:f>
      </x:c>
    </x:row>
    <x:row r="187">
      <x:c r="A187" s="19"/>
      <x:c r="B187" s="25"/>
      <x:c r="C187" s="25"/>
      <x:c r="D187" s="20"/>
      <x:c r="E187" s="20"/>
      <x:c r="F187" s="19"/>
      <x:c r="G187" s="19"/>
      <x:c r="H187" s="19"/>
      <x:c r="I187" s="19"/>
      <x:c r="J187" s="19"/>
      <x:c r="K187" s="21" t="str">
        <x:f>IF(A187="","",MAX(0,F187-G187))</x:f>
      </x:c>
      <x:c r="L187" s="22" t="str">
        <x:f>IF(A187="","",K187*E187)</x:f>
      </x:c>
      <x:c r="M187" s="22" t="str">
        <x:f>IF(A187="","",K187*(E187-D187))</x:f>
      </x:c>
      <x:c r="N187" s="23" t="str">
        <x:f>IF(A187="","",IF(L187=0,"n.a.",M187/L187))</x:f>
      </x:c>
      <x:c r="O187" s="23" t="str">
        <x:f>IF(A187="","",IF(SUM($L$8:$L$207)=0,"n.a.",L187/SUM($L$8:$L$207)))</x:f>
      </x:c>
      <x:c r="P187" s="23" t="str">
        <x:f>IF(A187="","",IF(SUM($L$8:$L$207)=0,"n.a.",SUMIF($L$8:$L$207,"&gt;="&amp;L187,$L$8:$L$207)/SUM($L$8:$L$207)))</x:f>
      </x:c>
      <x:c r="Q187" s="21" t="str">
        <x:f>IF(A187="","",IF(L187=0,"C",IF(P187&lt;=$H$3,"A",IF(P187&lt;=$K$3,"B","C"))))</x:f>
      </x:c>
      <x:c r="R187" s="24" t="str">
        <x:f>IF(A187="","",IF(K187=0,"n.a.",H187/(K187/$B$3)))</x:f>
      </x:c>
      <x:c r="S187" s="21" t="str">
        <x:f>IF(A187="","",ROUNDUP(K187/$B$3*J187,0))</x:f>
      </x:c>
      <x:c r="T187" s="26" t="str">
        <x:f>IF(A187="","",IF(OR(NOT(ISNUMBER(D187)),NOT(ISNUMBER(E187)),NOT(ISNUMBER(F187)),NOT(ISNUMBER(H187)),NOT(ISNUMBER(I187)),NOT(ISNUMBER(J187))),"Заполнить данные",IF(AND(K187=0,H187&gt;0),"Проверить остаток",IF(H187&lt;MAX(I187,S187),"Пополнить",IF(AND(Q187="C",H187&gt;MAX(I187,S187)*2),"Сократить закупку",IF(AND(ISNUMBER(N187),N187&lt;$E$3),"Проверить цену","Оставить"))))))</x:f>
      </x:c>
    </x:row>
    <x:row r="188">
      <x:c r="A188" s="19"/>
      <x:c r="B188" s="25"/>
      <x:c r="C188" s="25"/>
      <x:c r="D188" s="20"/>
      <x:c r="E188" s="20"/>
      <x:c r="F188" s="19"/>
      <x:c r="G188" s="19"/>
      <x:c r="H188" s="19"/>
      <x:c r="I188" s="19"/>
      <x:c r="J188" s="19"/>
      <x:c r="K188" s="21" t="str">
        <x:f>IF(A188="","",MAX(0,F188-G188))</x:f>
      </x:c>
      <x:c r="L188" s="22" t="str">
        <x:f>IF(A188="","",K188*E188)</x:f>
      </x:c>
      <x:c r="M188" s="22" t="str">
        <x:f>IF(A188="","",K188*(E188-D188))</x:f>
      </x:c>
      <x:c r="N188" s="23" t="str">
        <x:f>IF(A188="","",IF(L188=0,"n.a.",M188/L188))</x:f>
      </x:c>
      <x:c r="O188" s="23" t="str">
        <x:f>IF(A188="","",IF(SUM($L$8:$L$207)=0,"n.a.",L188/SUM($L$8:$L$207)))</x:f>
      </x:c>
      <x:c r="P188" s="23" t="str">
        <x:f>IF(A188="","",IF(SUM($L$8:$L$207)=0,"n.a.",SUMIF($L$8:$L$207,"&gt;="&amp;L188,$L$8:$L$207)/SUM($L$8:$L$207)))</x:f>
      </x:c>
      <x:c r="Q188" s="21" t="str">
        <x:f>IF(A188="","",IF(L188=0,"C",IF(P188&lt;=$H$3,"A",IF(P188&lt;=$K$3,"B","C"))))</x:f>
      </x:c>
      <x:c r="R188" s="24" t="str">
        <x:f>IF(A188="","",IF(K188=0,"n.a.",H188/(K188/$B$3)))</x:f>
      </x:c>
      <x:c r="S188" s="21" t="str">
        <x:f>IF(A188="","",ROUNDUP(K188/$B$3*J188,0))</x:f>
      </x:c>
      <x:c r="T188" s="26" t="str">
        <x:f>IF(A188="","",IF(OR(NOT(ISNUMBER(D188)),NOT(ISNUMBER(E188)),NOT(ISNUMBER(F188)),NOT(ISNUMBER(H188)),NOT(ISNUMBER(I188)),NOT(ISNUMBER(J188))),"Заполнить данные",IF(AND(K188=0,H188&gt;0),"Проверить остаток",IF(H188&lt;MAX(I188,S188),"Пополнить",IF(AND(Q188="C",H188&gt;MAX(I188,S188)*2),"Сократить закупку",IF(AND(ISNUMBER(N188),N188&lt;$E$3),"Проверить цену","Оставить"))))))</x:f>
      </x:c>
    </x:row>
    <x:row r="189">
      <x:c r="A189" s="19"/>
      <x:c r="B189" s="25"/>
      <x:c r="C189" s="25"/>
      <x:c r="D189" s="20"/>
      <x:c r="E189" s="20"/>
      <x:c r="F189" s="19"/>
      <x:c r="G189" s="19"/>
      <x:c r="H189" s="19"/>
      <x:c r="I189" s="19"/>
      <x:c r="J189" s="19"/>
      <x:c r="K189" s="21" t="str">
        <x:f>IF(A189="","",MAX(0,F189-G189))</x:f>
      </x:c>
      <x:c r="L189" s="22" t="str">
        <x:f>IF(A189="","",K189*E189)</x:f>
      </x:c>
      <x:c r="M189" s="22" t="str">
        <x:f>IF(A189="","",K189*(E189-D189))</x:f>
      </x:c>
      <x:c r="N189" s="23" t="str">
        <x:f>IF(A189="","",IF(L189=0,"n.a.",M189/L189))</x:f>
      </x:c>
      <x:c r="O189" s="23" t="str">
        <x:f>IF(A189="","",IF(SUM($L$8:$L$207)=0,"n.a.",L189/SUM($L$8:$L$207)))</x:f>
      </x:c>
      <x:c r="P189" s="23" t="str">
        <x:f>IF(A189="","",IF(SUM($L$8:$L$207)=0,"n.a.",SUMIF($L$8:$L$207,"&gt;="&amp;L189,$L$8:$L$207)/SUM($L$8:$L$207)))</x:f>
      </x:c>
      <x:c r="Q189" s="21" t="str">
        <x:f>IF(A189="","",IF(L189=0,"C",IF(P189&lt;=$H$3,"A",IF(P189&lt;=$K$3,"B","C"))))</x:f>
      </x:c>
      <x:c r="R189" s="24" t="str">
        <x:f>IF(A189="","",IF(K189=0,"n.a.",H189/(K189/$B$3)))</x:f>
      </x:c>
      <x:c r="S189" s="21" t="str">
        <x:f>IF(A189="","",ROUNDUP(K189/$B$3*J189,0))</x:f>
      </x:c>
      <x:c r="T189" s="26" t="str">
        <x:f>IF(A189="","",IF(OR(NOT(ISNUMBER(D189)),NOT(ISNUMBER(E189)),NOT(ISNUMBER(F189)),NOT(ISNUMBER(H189)),NOT(ISNUMBER(I189)),NOT(ISNUMBER(J189))),"Заполнить данные",IF(AND(K189=0,H189&gt;0),"Проверить остаток",IF(H189&lt;MAX(I189,S189),"Пополнить",IF(AND(Q189="C",H189&gt;MAX(I189,S189)*2),"Сократить закупку",IF(AND(ISNUMBER(N189),N189&lt;$E$3),"Проверить цену","Оставить"))))))</x:f>
      </x:c>
    </x:row>
    <x:row r="190">
      <x:c r="A190" s="19"/>
      <x:c r="B190" s="25"/>
      <x:c r="C190" s="25"/>
      <x:c r="D190" s="20"/>
      <x:c r="E190" s="20"/>
      <x:c r="F190" s="19"/>
      <x:c r="G190" s="19"/>
      <x:c r="H190" s="19"/>
      <x:c r="I190" s="19"/>
      <x:c r="J190" s="19"/>
      <x:c r="K190" s="21" t="str">
        <x:f>IF(A190="","",MAX(0,F190-G190))</x:f>
      </x:c>
      <x:c r="L190" s="22" t="str">
        <x:f>IF(A190="","",K190*E190)</x:f>
      </x:c>
      <x:c r="M190" s="22" t="str">
        <x:f>IF(A190="","",K190*(E190-D190))</x:f>
      </x:c>
      <x:c r="N190" s="23" t="str">
        <x:f>IF(A190="","",IF(L190=0,"n.a.",M190/L190))</x:f>
      </x:c>
      <x:c r="O190" s="23" t="str">
        <x:f>IF(A190="","",IF(SUM($L$8:$L$207)=0,"n.a.",L190/SUM($L$8:$L$207)))</x:f>
      </x:c>
      <x:c r="P190" s="23" t="str">
        <x:f>IF(A190="","",IF(SUM($L$8:$L$207)=0,"n.a.",SUMIF($L$8:$L$207,"&gt;="&amp;L190,$L$8:$L$207)/SUM($L$8:$L$207)))</x:f>
      </x:c>
      <x:c r="Q190" s="21" t="str">
        <x:f>IF(A190="","",IF(L190=0,"C",IF(P190&lt;=$H$3,"A",IF(P190&lt;=$K$3,"B","C"))))</x:f>
      </x:c>
      <x:c r="R190" s="24" t="str">
        <x:f>IF(A190="","",IF(K190=0,"n.a.",H190/(K190/$B$3)))</x:f>
      </x:c>
      <x:c r="S190" s="21" t="str">
        <x:f>IF(A190="","",ROUNDUP(K190/$B$3*J190,0))</x:f>
      </x:c>
      <x:c r="T190" s="26" t="str">
        <x:f>IF(A190="","",IF(OR(NOT(ISNUMBER(D190)),NOT(ISNUMBER(E190)),NOT(ISNUMBER(F190)),NOT(ISNUMBER(H190)),NOT(ISNUMBER(I190)),NOT(ISNUMBER(J190))),"Заполнить данные",IF(AND(K190=0,H190&gt;0),"Проверить остаток",IF(H190&lt;MAX(I190,S190),"Пополнить",IF(AND(Q190="C",H190&gt;MAX(I190,S190)*2),"Сократить закупку",IF(AND(ISNUMBER(N190),N190&lt;$E$3),"Проверить цену","Оставить"))))))</x:f>
      </x:c>
    </x:row>
    <x:row r="191">
      <x:c r="A191" s="19"/>
      <x:c r="B191" s="25"/>
      <x:c r="C191" s="25"/>
      <x:c r="D191" s="20"/>
      <x:c r="E191" s="20"/>
      <x:c r="F191" s="19"/>
      <x:c r="G191" s="19"/>
      <x:c r="H191" s="19"/>
      <x:c r="I191" s="19"/>
      <x:c r="J191" s="19"/>
      <x:c r="K191" s="21" t="str">
        <x:f>IF(A191="","",MAX(0,F191-G191))</x:f>
      </x:c>
      <x:c r="L191" s="22" t="str">
        <x:f>IF(A191="","",K191*E191)</x:f>
      </x:c>
      <x:c r="M191" s="22" t="str">
        <x:f>IF(A191="","",K191*(E191-D191))</x:f>
      </x:c>
      <x:c r="N191" s="23" t="str">
        <x:f>IF(A191="","",IF(L191=0,"n.a.",M191/L191))</x:f>
      </x:c>
      <x:c r="O191" s="23" t="str">
        <x:f>IF(A191="","",IF(SUM($L$8:$L$207)=0,"n.a.",L191/SUM($L$8:$L$207)))</x:f>
      </x:c>
      <x:c r="P191" s="23" t="str">
        <x:f>IF(A191="","",IF(SUM($L$8:$L$207)=0,"n.a.",SUMIF($L$8:$L$207,"&gt;="&amp;L191,$L$8:$L$207)/SUM($L$8:$L$207)))</x:f>
      </x:c>
      <x:c r="Q191" s="21" t="str">
        <x:f>IF(A191="","",IF(L191=0,"C",IF(P191&lt;=$H$3,"A",IF(P191&lt;=$K$3,"B","C"))))</x:f>
      </x:c>
      <x:c r="R191" s="24" t="str">
        <x:f>IF(A191="","",IF(K191=0,"n.a.",H191/(K191/$B$3)))</x:f>
      </x:c>
      <x:c r="S191" s="21" t="str">
        <x:f>IF(A191="","",ROUNDUP(K191/$B$3*J191,0))</x:f>
      </x:c>
      <x:c r="T191" s="26" t="str">
        <x:f>IF(A191="","",IF(OR(NOT(ISNUMBER(D191)),NOT(ISNUMBER(E191)),NOT(ISNUMBER(F191)),NOT(ISNUMBER(H191)),NOT(ISNUMBER(I191)),NOT(ISNUMBER(J191))),"Заполнить данные",IF(AND(K191=0,H191&gt;0),"Проверить остаток",IF(H191&lt;MAX(I191,S191),"Пополнить",IF(AND(Q191="C",H191&gt;MAX(I191,S191)*2),"Сократить закупку",IF(AND(ISNUMBER(N191),N191&lt;$E$3),"Проверить цену","Оставить"))))))</x:f>
      </x:c>
    </x:row>
    <x:row r="192">
      <x:c r="A192" s="19"/>
      <x:c r="B192" s="25"/>
      <x:c r="C192" s="25"/>
      <x:c r="D192" s="20"/>
      <x:c r="E192" s="20"/>
      <x:c r="F192" s="19"/>
      <x:c r="G192" s="19"/>
      <x:c r="H192" s="19"/>
      <x:c r="I192" s="19"/>
      <x:c r="J192" s="19"/>
      <x:c r="K192" s="21" t="str">
        <x:f>IF(A192="","",MAX(0,F192-G192))</x:f>
      </x:c>
      <x:c r="L192" s="22" t="str">
        <x:f>IF(A192="","",K192*E192)</x:f>
      </x:c>
      <x:c r="M192" s="22" t="str">
        <x:f>IF(A192="","",K192*(E192-D192))</x:f>
      </x:c>
      <x:c r="N192" s="23" t="str">
        <x:f>IF(A192="","",IF(L192=0,"n.a.",M192/L192))</x:f>
      </x:c>
      <x:c r="O192" s="23" t="str">
        <x:f>IF(A192="","",IF(SUM($L$8:$L$207)=0,"n.a.",L192/SUM($L$8:$L$207)))</x:f>
      </x:c>
      <x:c r="P192" s="23" t="str">
        <x:f>IF(A192="","",IF(SUM($L$8:$L$207)=0,"n.a.",SUMIF($L$8:$L$207,"&gt;="&amp;L192,$L$8:$L$207)/SUM($L$8:$L$207)))</x:f>
      </x:c>
      <x:c r="Q192" s="21" t="str">
        <x:f>IF(A192="","",IF(L192=0,"C",IF(P192&lt;=$H$3,"A",IF(P192&lt;=$K$3,"B","C"))))</x:f>
      </x:c>
      <x:c r="R192" s="24" t="str">
        <x:f>IF(A192="","",IF(K192=0,"n.a.",H192/(K192/$B$3)))</x:f>
      </x:c>
      <x:c r="S192" s="21" t="str">
        <x:f>IF(A192="","",ROUNDUP(K192/$B$3*J192,0))</x:f>
      </x:c>
      <x:c r="T192" s="26" t="str">
        <x:f>IF(A192="","",IF(OR(NOT(ISNUMBER(D192)),NOT(ISNUMBER(E192)),NOT(ISNUMBER(F192)),NOT(ISNUMBER(H192)),NOT(ISNUMBER(I192)),NOT(ISNUMBER(J192))),"Заполнить данные",IF(AND(K192=0,H192&gt;0),"Проверить остаток",IF(H192&lt;MAX(I192,S192),"Пополнить",IF(AND(Q192="C",H192&gt;MAX(I192,S192)*2),"Сократить закупку",IF(AND(ISNUMBER(N192),N192&lt;$E$3),"Проверить цену","Оставить"))))))</x:f>
      </x:c>
    </x:row>
    <x:row r="193">
      <x:c r="A193" s="19"/>
      <x:c r="B193" s="25"/>
      <x:c r="C193" s="25"/>
      <x:c r="D193" s="20"/>
      <x:c r="E193" s="20"/>
      <x:c r="F193" s="19"/>
      <x:c r="G193" s="19"/>
      <x:c r="H193" s="19"/>
      <x:c r="I193" s="19"/>
      <x:c r="J193" s="19"/>
      <x:c r="K193" s="21" t="str">
        <x:f>IF(A193="","",MAX(0,F193-G193))</x:f>
      </x:c>
      <x:c r="L193" s="22" t="str">
        <x:f>IF(A193="","",K193*E193)</x:f>
      </x:c>
      <x:c r="M193" s="22" t="str">
        <x:f>IF(A193="","",K193*(E193-D193))</x:f>
      </x:c>
      <x:c r="N193" s="23" t="str">
        <x:f>IF(A193="","",IF(L193=0,"n.a.",M193/L193))</x:f>
      </x:c>
      <x:c r="O193" s="23" t="str">
        <x:f>IF(A193="","",IF(SUM($L$8:$L$207)=0,"n.a.",L193/SUM($L$8:$L$207)))</x:f>
      </x:c>
      <x:c r="P193" s="23" t="str">
        <x:f>IF(A193="","",IF(SUM($L$8:$L$207)=0,"n.a.",SUMIF($L$8:$L$207,"&gt;="&amp;L193,$L$8:$L$207)/SUM($L$8:$L$207)))</x:f>
      </x:c>
      <x:c r="Q193" s="21" t="str">
        <x:f>IF(A193="","",IF(L193=0,"C",IF(P193&lt;=$H$3,"A",IF(P193&lt;=$K$3,"B","C"))))</x:f>
      </x:c>
      <x:c r="R193" s="24" t="str">
        <x:f>IF(A193="","",IF(K193=0,"n.a.",H193/(K193/$B$3)))</x:f>
      </x:c>
      <x:c r="S193" s="21" t="str">
        <x:f>IF(A193="","",ROUNDUP(K193/$B$3*J193,0))</x:f>
      </x:c>
      <x:c r="T193" s="26" t="str">
        <x:f>IF(A193="","",IF(OR(NOT(ISNUMBER(D193)),NOT(ISNUMBER(E193)),NOT(ISNUMBER(F193)),NOT(ISNUMBER(H193)),NOT(ISNUMBER(I193)),NOT(ISNUMBER(J193))),"Заполнить данные",IF(AND(K193=0,H193&gt;0),"Проверить остаток",IF(H193&lt;MAX(I193,S193),"Пополнить",IF(AND(Q193="C",H193&gt;MAX(I193,S193)*2),"Сократить закупку",IF(AND(ISNUMBER(N193),N193&lt;$E$3),"Проверить цену","Оставить"))))))</x:f>
      </x:c>
    </x:row>
    <x:row r="194">
      <x:c r="A194" s="19"/>
      <x:c r="B194" s="25"/>
      <x:c r="C194" s="25"/>
      <x:c r="D194" s="20"/>
      <x:c r="E194" s="20"/>
      <x:c r="F194" s="19"/>
      <x:c r="G194" s="19"/>
      <x:c r="H194" s="19"/>
      <x:c r="I194" s="19"/>
      <x:c r="J194" s="19"/>
      <x:c r="K194" s="21" t="str">
        <x:f>IF(A194="","",MAX(0,F194-G194))</x:f>
      </x:c>
      <x:c r="L194" s="22" t="str">
        <x:f>IF(A194="","",K194*E194)</x:f>
      </x:c>
      <x:c r="M194" s="22" t="str">
        <x:f>IF(A194="","",K194*(E194-D194))</x:f>
      </x:c>
      <x:c r="N194" s="23" t="str">
        <x:f>IF(A194="","",IF(L194=0,"n.a.",M194/L194))</x:f>
      </x:c>
      <x:c r="O194" s="23" t="str">
        <x:f>IF(A194="","",IF(SUM($L$8:$L$207)=0,"n.a.",L194/SUM($L$8:$L$207)))</x:f>
      </x:c>
      <x:c r="P194" s="23" t="str">
        <x:f>IF(A194="","",IF(SUM($L$8:$L$207)=0,"n.a.",SUMIF($L$8:$L$207,"&gt;="&amp;L194,$L$8:$L$207)/SUM($L$8:$L$207)))</x:f>
      </x:c>
      <x:c r="Q194" s="21" t="str">
        <x:f>IF(A194="","",IF(L194=0,"C",IF(P194&lt;=$H$3,"A",IF(P194&lt;=$K$3,"B","C"))))</x:f>
      </x:c>
      <x:c r="R194" s="24" t="str">
        <x:f>IF(A194="","",IF(K194=0,"n.a.",H194/(K194/$B$3)))</x:f>
      </x:c>
      <x:c r="S194" s="21" t="str">
        <x:f>IF(A194="","",ROUNDUP(K194/$B$3*J194,0))</x:f>
      </x:c>
      <x:c r="T194" s="26" t="str">
        <x:f>IF(A194="","",IF(OR(NOT(ISNUMBER(D194)),NOT(ISNUMBER(E194)),NOT(ISNUMBER(F194)),NOT(ISNUMBER(H194)),NOT(ISNUMBER(I194)),NOT(ISNUMBER(J194))),"Заполнить данные",IF(AND(K194=0,H194&gt;0),"Проверить остаток",IF(H194&lt;MAX(I194,S194),"Пополнить",IF(AND(Q194="C",H194&gt;MAX(I194,S194)*2),"Сократить закупку",IF(AND(ISNUMBER(N194),N194&lt;$E$3),"Проверить цену","Оставить"))))))</x:f>
      </x:c>
    </x:row>
    <x:row r="195">
      <x:c r="A195" s="19"/>
      <x:c r="B195" s="25"/>
      <x:c r="C195" s="25"/>
      <x:c r="D195" s="20"/>
      <x:c r="E195" s="20"/>
      <x:c r="F195" s="19"/>
      <x:c r="G195" s="19"/>
      <x:c r="H195" s="19"/>
      <x:c r="I195" s="19"/>
      <x:c r="J195" s="19"/>
      <x:c r="K195" s="21" t="str">
        <x:f>IF(A195="","",MAX(0,F195-G195))</x:f>
      </x:c>
      <x:c r="L195" s="22" t="str">
        <x:f>IF(A195="","",K195*E195)</x:f>
      </x:c>
      <x:c r="M195" s="22" t="str">
        <x:f>IF(A195="","",K195*(E195-D195))</x:f>
      </x:c>
      <x:c r="N195" s="23" t="str">
        <x:f>IF(A195="","",IF(L195=0,"n.a.",M195/L195))</x:f>
      </x:c>
      <x:c r="O195" s="23" t="str">
        <x:f>IF(A195="","",IF(SUM($L$8:$L$207)=0,"n.a.",L195/SUM($L$8:$L$207)))</x:f>
      </x:c>
      <x:c r="P195" s="23" t="str">
        <x:f>IF(A195="","",IF(SUM($L$8:$L$207)=0,"n.a.",SUMIF($L$8:$L$207,"&gt;="&amp;L195,$L$8:$L$207)/SUM($L$8:$L$207)))</x:f>
      </x:c>
      <x:c r="Q195" s="21" t="str">
        <x:f>IF(A195="","",IF(L195=0,"C",IF(P195&lt;=$H$3,"A",IF(P195&lt;=$K$3,"B","C"))))</x:f>
      </x:c>
      <x:c r="R195" s="24" t="str">
        <x:f>IF(A195="","",IF(K195=0,"n.a.",H195/(K195/$B$3)))</x:f>
      </x:c>
      <x:c r="S195" s="21" t="str">
        <x:f>IF(A195="","",ROUNDUP(K195/$B$3*J195,0))</x:f>
      </x:c>
      <x:c r="T195" s="26" t="str">
        <x:f>IF(A195="","",IF(OR(NOT(ISNUMBER(D195)),NOT(ISNUMBER(E195)),NOT(ISNUMBER(F195)),NOT(ISNUMBER(H195)),NOT(ISNUMBER(I195)),NOT(ISNUMBER(J195))),"Заполнить данные",IF(AND(K195=0,H195&gt;0),"Проверить остаток",IF(H195&lt;MAX(I195,S195),"Пополнить",IF(AND(Q195="C",H195&gt;MAX(I195,S195)*2),"Сократить закупку",IF(AND(ISNUMBER(N195),N195&lt;$E$3),"Проверить цену","Оставить"))))))</x:f>
      </x:c>
    </x:row>
    <x:row r="196">
      <x:c r="A196" s="19"/>
      <x:c r="B196" s="25"/>
      <x:c r="C196" s="25"/>
      <x:c r="D196" s="20"/>
      <x:c r="E196" s="20"/>
      <x:c r="F196" s="19"/>
      <x:c r="G196" s="19"/>
      <x:c r="H196" s="19"/>
      <x:c r="I196" s="19"/>
      <x:c r="J196" s="19"/>
      <x:c r="K196" s="21" t="str">
        <x:f>IF(A196="","",MAX(0,F196-G196))</x:f>
      </x:c>
      <x:c r="L196" s="22" t="str">
        <x:f>IF(A196="","",K196*E196)</x:f>
      </x:c>
      <x:c r="M196" s="22" t="str">
        <x:f>IF(A196="","",K196*(E196-D196))</x:f>
      </x:c>
      <x:c r="N196" s="23" t="str">
        <x:f>IF(A196="","",IF(L196=0,"n.a.",M196/L196))</x:f>
      </x:c>
      <x:c r="O196" s="23" t="str">
        <x:f>IF(A196="","",IF(SUM($L$8:$L$207)=0,"n.a.",L196/SUM($L$8:$L$207)))</x:f>
      </x:c>
      <x:c r="P196" s="23" t="str">
        <x:f>IF(A196="","",IF(SUM($L$8:$L$207)=0,"n.a.",SUMIF($L$8:$L$207,"&gt;="&amp;L196,$L$8:$L$207)/SUM($L$8:$L$207)))</x:f>
      </x:c>
      <x:c r="Q196" s="21" t="str">
        <x:f>IF(A196="","",IF(L196=0,"C",IF(P196&lt;=$H$3,"A",IF(P196&lt;=$K$3,"B","C"))))</x:f>
      </x:c>
      <x:c r="R196" s="24" t="str">
        <x:f>IF(A196="","",IF(K196=0,"n.a.",H196/(K196/$B$3)))</x:f>
      </x:c>
      <x:c r="S196" s="21" t="str">
        <x:f>IF(A196="","",ROUNDUP(K196/$B$3*J196,0))</x:f>
      </x:c>
      <x:c r="T196" s="26" t="str">
        <x:f>IF(A196="","",IF(OR(NOT(ISNUMBER(D196)),NOT(ISNUMBER(E196)),NOT(ISNUMBER(F196)),NOT(ISNUMBER(H196)),NOT(ISNUMBER(I196)),NOT(ISNUMBER(J196))),"Заполнить данные",IF(AND(K196=0,H196&gt;0),"Проверить остаток",IF(H196&lt;MAX(I196,S196),"Пополнить",IF(AND(Q196="C",H196&gt;MAX(I196,S196)*2),"Сократить закупку",IF(AND(ISNUMBER(N196),N196&lt;$E$3),"Проверить цену","Оставить"))))))</x:f>
      </x:c>
    </x:row>
    <x:row r="197">
      <x:c r="A197" s="19"/>
      <x:c r="B197" s="25"/>
      <x:c r="C197" s="25"/>
      <x:c r="D197" s="20"/>
      <x:c r="E197" s="20"/>
      <x:c r="F197" s="19"/>
      <x:c r="G197" s="19"/>
      <x:c r="H197" s="19"/>
      <x:c r="I197" s="19"/>
      <x:c r="J197" s="19"/>
      <x:c r="K197" s="21" t="str">
        <x:f>IF(A197="","",MAX(0,F197-G197))</x:f>
      </x:c>
      <x:c r="L197" s="22" t="str">
        <x:f>IF(A197="","",K197*E197)</x:f>
      </x:c>
      <x:c r="M197" s="22" t="str">
        <x:f>IF(A197="","",K197*(E197-D197))</x:f>
      </x:c>
      <x:c r="N197" s="23" t="str">
        <x:f>IF(A197="","",IF(L197=0,"n.a.",M197/L197))</x:f>
      </x:c>
      <x:c r="O197" s="23" t="str">
        <x:f>IF(A197="","",IF(SUM($L$8:$L$207)=0,"n.a.",L197/SUM($L$8:$L$207)))</x:f>
      </x:c>
      <x:c r="P197" s="23" t="str">
        <x:f>IF(A197="","",IF(SUM($L$8:$L$207)=0,"n.a.",SUMIF($L$8:$L$207,"&gt;="&amp;L197,$L$8:$L$207)/SUM($L$8:$L$207)))</x:f>
      </x:c>
      <x:c r="Q197" s="21" t="str">
        <x:f>IF(A197="","",IF(L197=0,"C",IF(P197&lt;=$H$3,"A",IF(P197&lt;=$K$3,"B","C"))))</x:f>
      </x:c>
      <x:c r="R197" s="24" t="str">
        <x:f>IF(A197="","",IF(K197=0,"n.a.",H197/(K197/$B$3)))</x:f>
      </x:c>
      <x:c r="S197" s="21" t="str">
        <x:f>IF(A197="","",ROUNDUP(K197/$B$3*J197,0))</x:f>
      </x:c>
      <x:c r="T197" s="26" t="str">
        <x:f>IF(A197="","",IF(OR(NOT(ISNUMBER(D197)),NOT(ISNUMBER(E197)),NOT(ISNUMBER(F197)),NOT(ISNUMBER(H197)),NOT(ISNUMBER(I197)),NOT(ISNUMBER(J197))),"Заполнить данные",IF(AND(K197=0,H197&gt;0),"Проверить остаток",IF(H197&lt;MAX(I197,S197),"Пополнить",IF(AND(Q197="C",H197&gt;MAX(I197,S197)*2),"Сократить закупку",IF(AND(ISNUMBER(N197),N197&lt;$E$3),"Проверить цену","Оставить"))))))</x:f>
      </x:c>
    </x:row>
    <x:row r="198">
      <x:c r="A198" s="19"/>
      <x:c r="B198" s="25"/>
      <x:c r="C198" s="25"/>
      <x:c r="D198" s="20"/>
      <x:c r="E198" s="20"/>
      <x:c r="F198" s="19"/>
      <x:c r="G198" s="19"/>
      <x:c r="H198" s="19"/>
      <x:c r="I198" s="19"/>
      <x:c r="J198" s="19"/>
      <x:c r="K198" s="21" t="str">
        <x:f>IF(A198="","",MAX(0,F198-G198))</x:f>
      </x:c>
      <x:c r="L198" s="22" t="str">
        <x:f>IF(A198="","",K198*E198)</x:f>
      </x:c>
      <x:c r="M198" s="22" t="str">
        <x:f>IF(A198="","",K198*(E198-D198))</x:f>
      </x:c>
      <x:c r="N198" s="23" t="str">
        <x:f>IF(A198="","",IF(L198=0,"n.a.",M198/L198))</x:f>
      </x:c>
      <x:c r="O198" s="23" t="str">
        <x:f>IF(A198="","",IF(SUM($L$8:$L$207)=0,"n.a.",L198/SUM($L$8:$L$207)))</x:f>
      </x:c>
      <x:c r="P198" s="23" t="str">
        <x:f>IF(A198="","",IF(SUM($L$8:$L$207)=0,"n.a.",SUMIF($L$8:$L$207,"&gt;="&amp;L198,$L$8:$L$207)/SUM($L$8:$L$207)))</x:f>
      </x:c>
      <x:c r="Q198" s="21" t="str">
        <x:f>IF(A198="","",IF(L198=0,"C",IF(P198&lt;=$H$3,"A",IF(P198&lt;=$K$3,"B","C"))))</x:f>
      </x:c>
      <x:c r="R198" s="24" t="str">
        <x:f>IF(A198="","",IF(K198=0,"n.a.",H198/(K198/$B$3)))</x:f>
      </x:c>
      <x:c r="S198" s="21" t="str">
        <x:f>IF(A198="","",ROUNDUP(K198/$B$3*J198,0))</x:f>
      </x:c>
      <x:c r="T198" s="26" t="str">
        <x:f>IF(A198="","",IF(OR(NOT(ISNUMBER(D198)),NOT(ISNUMBER(E198)),NOT(ISNUMBER(F198)),NOT(ISNUMBER(H198)),NOT(ISNUMBER(I198)),NOT(ISNUMBER(J198))),"Заполнить данные",IF(AND(K198=0,H198&gt;0),"Проверить остаток",IF(H198&lt;MAX(I198,S198),"Пополнить",IF(AND(Q198="C",H198&gt;MAX(I198,S198)*2),"Сократить закупку",IF(AND(ISNUMBER(N198),N198&lt;$E$3),"Проверить цену","Оставить"))))))</x:f>
      </x:c>
    </x:row>
    <x:row r="199">
      <x:c r="A199" s="19"/>
      <x:c r="B199" s="25"/>
      <x:c r="C199" s="25"/>
      <x:c r="D199" s="20"/>
      <x:c r="E199" s="20"/>
      <x:c r="F199" s="19"/>
      <x:c r="G199" s="19"/>
      <x:c r="H199" s="19"/>
      <x:c r="I199" s="19"/>
      <x:c r="J199" s="19"/>
      <x:c r="K199" s="21" t="str">
        <x:f>IF(A199="","",MAX(0,F199-G199))</x:f>
      </x:c>
      <x:c r="L199" s="22" t="str">
        <x:f>IF(A199="","",K199*E199)</x:f>
      </x:c>
      <x:c r="M199" s="22" t="str">
        <x:f>IF(A199="","",K199*(E199-D199))</x:f>
      </x:c>
      <x:c r="N199" s="23" t="str">
        <x:f>IF(A199="","",IF(L199=0,"n.a.",M199/L199))</x:f>
      </x:c>
      <x:c r="O199" s="23" t="str">
        <x:f>IF(A199="","",IF(SUM($L$8:$L$207)=0,"n.a.",L199/SUM($L$8:$L$207)))</x:f>
      </x:c>
      <x:c r="P199" s="23" t="str">
        <x:f>IF(A199="","",IF(SUM($L$8:$L$207)=0,"n.a.",SUMIF($L$8:$L$207,"&gt;="&amp;L199,$L$8:$L$207)/SUM($L$8:$L$207)))</x:f>
      </x:c>
      <x:c r="Q199" s="21" t="str">
        <x:f>IF(A199="","",IF(L199=0,"C",IF(P199&lt;=$H$3,"A",IF(P199&lt;=$K$3,"B","C"))))</x:f>
      </x:c>
      <x:c r="R199" s="24" t="str">
        <x:f>IF(A199="","",IF(K199=0,"n.a.",H199/(K199/$B$3)))</x:f>
      </x:c>
      <x:c r="S199" s="21" t="str">
        <x:f>IF(A199="","",ROUNDUP(K199/$B$3*J199,0))</x:f>
      </x:c>
      <x:c r="T199" s="26" t="str">
        <x:f>IF(A199="","",IF(OR(NOT(ISNUMBER(D199)),NOT(ISNUMBER(E199)),NOT(ISNUMBER(F199)),NOT(ISNUMBER(H199)),NOT(ISNUMBER(I199)),NOT(ISNUMBER(J199))),"Заполнить данные",IF(AND(K199=0,H199&gt;0),"Проверить остаток",IF(H199&lt;MAX(I199,S199),"Пополнить",IF(AND(Q199="C",H199&gt;MAX(I199,S199)*2),"Сократить закупку",IF(AND(ISNUMBER(N199),N199&lt;$E$3),"Проверить цену","Оставить"))))))</x:f>
      </x:c>
    </x:row>
    <x:row r="200">
      <x:c r="A200" s="19"/>
      <x:c r="B200" s="25"/>
      <x:c r="C200" s="25"/>
      <x:c r="D200" s="20"/>
      <x:c r="E200" s="20"/>
      <x:c r="F200" s="19"/>
      <x:c r="G200" s="19"/>
      <x:c r="H200" s="19"/>
      <x:c r="I200" s="19"/>
      <x:c r="J200" s="19"/>
      <x:c r="K200" s="21" t="str">
        <x:f>IF(A200="","",MAX(0,F200-G200))</x:f>
      </x:c>
      <x:c r="L200" s="22" t="str">
        <x:f>IF(A200="","",K200*E200)</x:f>
      </x:c>
      <x:c r="M200" s="22" t="str">
        <x:f>IF(A200="","",K200*(E200-D200))</x:f>
      </x:c>
      <x:c r="N200" s="23" t="str">
        <x:f>IF(A200="","",IF(L200=0,"n.a.",M200/L200))</x:f>
      </x:c>
      <x:c r="O200" s="23" t="str">
        <x:f>IF(A200="","",IF(SUM($L$8:$L$207)=0,"n.a.",L200/SUM($L$8:$L$207)))</x:f>
      </x:c>
      <x:c r="P200" s="23" t="str">
        <x:f>IF(A200="","",IF(SUM($L$8:$L$207)=0,"n.a.",SUMIF($L$8:$L$207,"&gt;="&amp;L200,$L$8:$L$207)/SUM($L$8:$L$207)))</x:f>
      </x:c>
      <x:c r="Q200" s="21" t="str">
        <x:f>IF(A200="","",IF(L200=0,"C",IF(P200&lt;=$H$3,"A",IF(P200&lt;=$K$3,"B","C"))))</x:f>
      </x:c>
      <x:c r="R200" s="24" t="str">
        <x:f>IF(A200="","",IF(K200=0,"n.a.",H200/(K200/$B$3)))</x:f>
      </x:c>
      <x:c r="S200" s="21" t="str">
        <x:f>IF(A200="","",ROUNDUP(K200/$B$3*J200,0))</x:f>
      </x:c>
      <x:c r="T200" s="26" t="str">
        <x:f>IF(A200="","",IF(OR(NOT(ISNUMBER(D200)),NOT(ISNUMBER(E200)),NOT(ISNUMBER(F200)),NOT(ISNUMBER(H200)),NOT(ISNUMBER(I200)),NOT(ISNUMBER(J200))),"Заполнить данные",IF(AND(K200=0,H200&gt;0),"Проверить остаток",IF(H200&lt;MAX(I200,S200),"Пополнить",IF(AND(Q200="C",H200&gt;MAX(I200,S200)*2),"Сократить закупку",IF(AND(ISNUMBER(N200),N200&lt;$E$3),"Проверить цену","Оставить"))))))</x:f>
      </x:c>
    </x:row>
    <x:row r="201">
      <x:c r="A201" s="19"/>
      <x:c r="B201" s="25"/>
      <x:c r="C201" s="25"/>
      <x:c r="D201" s="20"/>
      <x:c r="E201" s="20"/>
      <x:c r="F201" s="19"/>
      <x:c r="G201" s="19"/>
      <x:c r="H201" s="19"/>
      <x:c r="I201" s="19"/>
      <x:c r="J201" s="19"/>
      <x:c r="K201" s="21" t="str">
        <x:f>IF(A201="","",MAX(0,F201-G201))</x:f>
      </x:c>
      <x:c r="L201" s="22" t="str">
        <x:f>IF(A201="","",K201*E201)</x:f>
      </x:c>
      <x:c r="M201" s="22" t="str">
        <x:f>IF(A201="","",K201*(E201-D201))</x:f>
      </x:c>
      <x:c r="N201" s="23" t="str">
        <x:f>IF(A201="","",IF(L201=0,"n.a.",M201/L201))</x:f>
      </x:c>
      <x:c r="O201" s="23" t="str">
        <x:f>IF(A201="","",IF(SUM($L$8:$L$207)=0,"n.a.",L201/SUM($L$8:$L$207)))</x:f>
      </x:c>
      <x:c r="P201" s="23" t="str">
        <x:f>IF(A201="","",IF(SUM($L$8:$L$207)=0,"n.a.",SUMIF($L$8:$L$207,"&gt;="&amp;L201,$L$8:$L$207)/SUM($L$8:$L$207)))</x:f>
      </x:c>
      <x:c r="Q201" s="21" t="str">
        <x:f>IF(A201="","",IF(L201=0,"C",IF(P201&lt;=$H$3,"A",IF(P201&lt;=$K$3,"B","C"))))</x:f>
      </x:c>
      <x:c r="R201" s="24" t="str">
        <x:f>IF(A201="","",IF(K201=0,"n.a.",H201/(K201/$B$3)))</x:f>
      </x:c>
      <x:c r="S201" s="21" t="str">
        <x:f>IF(A201="","",ROUNDUP(K201/$B$3*J201,0))</x:f>
      </x:c>
      <x:c r="T201" s="26" t="str">
        <x:f>IF(A201="","",IF(OR(NOT(ISNUMBER(D201)),NOT(ISNUMBER(E201)),NOT(ISNUMBER(F201)),NOT(ISNUMBER(H201)),NOT(ISNUMBER(I201)),NOT(ISNUMBER(J201))),"Заполнить данные",IF(AND(K201=0,H201&gt;0),"Проверить остаток",IF(H201&lt;MAX(I201,S201),"Пополнить",IF(AND(Q201="C",H201&gt;MAX(I201,S201)*2),"Сократить закупку",IF(AND(ISNUMBER(N201),N201&lt;$E$3),"Проверить цену","Оставить"))))))</x:f>
      </x:c>
    </x:row>
    <x:row r="202">
      <x:c r="A202" s="19"/>
      <x:c r="B202" s="25"/>
      <x:c r="C202" s="25"/>
      <x:c r="D202" s="20"/>
      <x:c r="E202" s="20"/>
      <x:c r="F202" s="19"/>
      <x:c r="G202" s="19"/>
      <x:c r="H202" s="19"/>
      <x:c r="I202" s="19"/>
      <x:c r="J202" s="19"/>
      <x:c r="K202" s="21" t="str">
        <x:f>IF(A202="","",MAX(0,F202-G202))</x:f>
      </x:c>
      <x:c r="L202" s="22" t="str">
        <x:f>IF(A202="","",K202*E202)</x:f>
      </x:c>
      <x:c r="M202" s="22" t="str">
        <x:f>IF(A202="","",K202*(E202-D202))</x:f>
      </x:c>
      <x:c r="N202" s="23" t="str">
        <x:f>IF(A202="","",IF(L202=0,"n.a.",M202/L202))</x:f>
      </x:c>
      <x:c r="O202" s="23" t="str">
        <x:f>IF(A202="","",IF(SUM($L$8:$L$207)=0,"n.a.",L202/SUM($L$8:$L$207)))</x:f>
      </x:c>
      <x:c r="P202" s="23" t="str">
        <x:f>IF(A202="","",IF(SUM($L$8:$L$207)=0,"n.a.",SUMIF($L$8:$L$207,"&gt;="&amp;L202,$L$8:$L$207)/SUM($L$8:$L$207)))</x:f>
      </x:c>
      <x:c r="Q202" s="21" t="str">
        <x:f>IF(A202="","",IF(L202=0,"C",IF(P202&lt;=$H$3,"A",IF(P202&lt;=$K$3,"B","C"))))</x:f>
      </x:c>
      <x:c r="R202" s="24" t="str">
        <x:f>IF(A202="","",IF(K202=0,"n.a.",H202/(K202/$B$3)))</x:f>
      </x:c>
      <x:c r="S202" s="21" t="str">
        <x:f>IF(A202="","",ROUNDUP(K202/$B$3*J202,0))</x:f>
      </x:c>
      <x:c r="T202" s="26" t="str">
        <x:f>IF(A202="","",IF(OR(NOT(ISNUMBER(D202)),NOT(ISNUMBER(E202)),NOT(ISNUMBER(F202)),NOT(ISNUMBER(H202)),NOT(ISNUMBER(I202)),NOT(ISNUMBER(J202))),"Заполнить данные",IF(AND(K202=0,H202&gt;0),"Проверить остаток",IF(H202&lt;MAX(I202,S202),"Пополнить",IF(AND(Q202="C",H202&gt;MAX(I202,S202)*2),"Сократить закупку",IF(AND(ISNUMBER(N202),N202&lt;$E$3),"Проверить цену","Оставить"))))))</x:f>
      </x:c>
    </x:row>
    <x:row r="203">
      <x:c r="A203" s="19"/>
      <x:c r="B203" s="25"/>
      <x:c r="C203" s="25"/>
      <x:c r="D203" s="20"/>
      <x:c r="E203" s="20"/>
      <x:c r="F203" s="19"/>
      <x:c r="G203" s="19"/>
      <x:c r="H203" s="19"/>
      <x:c r="I203" s="19"/>
      <x:c r="J203" s="19"/>
      <x:c r="K203" s="21" t="str">
        <x:f>IF(A203="","",MAX(0,F203-G203))</x:f>
      </x:c>
      <x:c r="L203" s="22" t="str">
        <x:f>IF(A203="","",K203*E203)</x:f>
      </x:c>
      <x:c r="M203" s="22" t="str">
        <x:f>IF(A203="","",K203*(E203-D203))</x:f>
      </x:c>
      <x:c r="N203" s="23" t="str">
        <x:f>IF(A203="","",IF(L203=0,"n.a.",M203/L203))</x:f>
      </x:c>
      <x:c r="O203" s="23" t="str">
        <x:f>IF(A203="","",IF(SUM($L$8:$L$207)=0,"n.a.",L203/SUM($L$8:$L$207)))</x:f>
      </x:c>
      <x:c r="P203" s="23" t="str">
        <x:f>IF(A203="","",IF(SUM($L$8:$L$207)=0,"n.a.",SUMIF($L$8:$L$207,"&gt;="&amp;L203,$L$8:$L$207)/SUM($L$8:$L$207)))</x:f>
      </x:c>
      <x:c r="Q203" s="21" t="str">
        <x:f>IF(A203="","",IF(L203=0,"C",IF(P203&lt;=$H$3,"A",IF(P203&lt;=$K$3,"B","C"))))</x:f>
      </x:c>
      <x:c r="R203" s="24" t="str">
        <x:f>IF(A203="","",IF(K203=0,"n.a.",H203/(K203/$B$3)))</x:f>
      </x:c>
      <x:c r="S203" s="21" t="str">
        <x:f>IF(A203="","",ROUNDUP(K203/$B$3*J203,0))</x:f>
      </x:c>
      <x:c r="T203" s="26" t="str">
        <x:f>IF(A203="","",IF(OR(NOT(ISNUMBER(D203)),NOT(ISNUMBER(E203)),NOT(ISNUMBER(F203)),NOT(ISNUMBER(H203)),NOT(ISNUMBER(I203)),NOT(ISNUMBER(J203))),"Заполнить данные",IF(AND(K203=0,H203&gt;0),"Проверить остаток",IF(H203&lt;MAX(I203,S203),"Пополнить",IF(AND(Q203="C",H203&gt;MAX(I203,S203)*2),"Сократить закупку",IF(AND(ISNUMBER(N203),N203&lt;$E$3),"Проверить цену","Оставить"))))))</x:f>
      </x:c>
    </x:row>
    <x:row r="204">
      <x:c r="A204" s="19"/>
      <x:c r="B204" s="25"/>
      <x:c r="C204" s="25"/>
      <x:c r="D204" s="20"/>
      <x:c r="E204" s="20"/>
      <x:c r="F204" s="19"/>
      <x:c r="G204" s="19"/>
      <x:c r="H204" s="19"/>
      <x:c r="I204" s="19"/>
      <x:c r="J204" s="19"/>
      <x:c r="K204" s="21" t="str">
        <x:f>IF(A204="","",MAX(0,F204-G204))</x:f>
      </x:c>
      <x:c r="L204" s="22" t="str">
        <x:f>IF(A204="","",K204*E204)</x:f>
      </x:c>
      <x:c r="M204" s="22" t="str">
        <x:f>IF(A204="","",K204*(E204-D204))</x:f>
      </x:c>
      <x:c r="N204" s="23" t="str">
        <x:f>IF(A204="","",IF(L204=0,"n.a.",M204/L204))</x:f>
      </x:c>
      <x:c r="O204" s="23" t="str">
        <x:f>IF(A204="","",IF(SUM($L$8:$L$207)=0,"n.a.",L204/SUM($L$8:$L$207)))</x:f>
      </x:c>
      <x:c r="P204" s="23" t="str">
        <x:f>IF(A204="","",IF(SUM($L$8:$L$207)=0,"n.a.",SUMIF($L$8:$L$207,"&gt;="&amp;L204,$L$8:$L$207)/SUM($L$8:$L$207)))</x:f>
      </x:c>
      <x:c r="Q204" s="21" t="str">
        <x:f>IF(A204="","",IF(L204=0,"C",IF(P204&lt;=$H$3,"A",IF(P204&lt;=$K$3,"B","C"))))</x:f>
      </x:c>
      <x:c r="R204" s="24" t="str">
        <x:f>IF(A204="","",IF(K204=0,"n.a.",H204/(K204/$B$3)))</x:f>
      </x:c>
      <x:c r="S204" s="21" t="str">
        <x:f>IF(A204="","",ROUNDUP(K204/$B$3*J204,0))</x:f>
      </x:c>
      <x:c r="T204" s="26" t="str">
        <x:f>IF(A204="","",IF(OR(NOT(ISNUMBER(D204)),NOT(ISNUMBER(E204)),NOT(ISNUMBER(F204)),NOT(ISNUMBER(H204)),NOT(ISNUMBER(I204)),NOT(ISNUMBER(J204))),"Заполнить данные",IF(AND(K204=0,H204&gt;0),"Проверить остаток",IF(H204&lt;MAX(I204,S204),"Пополнить",IF(AND(Q204="C",H204&gt;MAX(I204,S204)*2),"Сократить закупку",IF(AND(ISNUMBER(N204),N204&lt;$E$3),"Проверить цену","Оставить"))))))</x:f>
      </x:c>
    </x:row>
    <x:row r="205">
      <x:c r="A205" s="19"/>
      <x:c r="B205" s="25"/>
      <x:c r="C205" s="25"/>
      <x:c r="D205" s="20"/>
      <x:c r="E205" s="20"/>
      <x:c r="F205" s="19"/>
      <x:c r="G205" s="19"/>
      <x:c r="H205" s="19"/>
      <x:c r="I205" s="19"/>
      <x:c r="J205" s="19"/>
      <x:c r="K205" s="21" t="str">
        <x:f>IF(A205="","",MAX(0,F205-G205))</x:f>
      </x:c>
      <x:c r="L205" s="22" t="str">
        <x:f>IF(A205="","",K205*E205)</x:f>
      </x:c>
      <x:c r="M205" s="22" t="str">
        <x:f>IF(A205="","",K205*(E205-D205))</x:f>
      </x:c>
      <x:c r="N205" s="23" t="str">
        <x:f>IF(A205="","",IF(L205=0,"n.a.",M205/L205))</x:f>
      </x:c>
      <x:c r="O205" s="23" t="str">
        <x:f>IF(A205="","",IF(SUM($L$8:$L$207)=0,"n.a.",L205/SUM($L$8:$L$207)))</x:f>
      </x:c>
      <x:c r="P205" s="23" t="str">
        <x:f>IF(A205="","",IF(SUM($L$8:$L$207)=0,"n.a.",SUMIF($L$8:$L$207,"&gt;="&amp;L205,$L$8:$L$207)/SUM($L$8:$L$207)))</x:f>
      </x:c>
      <x:c r="Q205" s="21" t="str">
        <x:f>IF(A205="","",IF(L205=0,"C",IF(P205&lt;=$H$3,"A",IF(P205&lt;=$K$3,"B","C"))))</x:f>
      </x:c>
      <x:c r="R205" s="24" t="str">
        <x:f>IF(A205="","",IF(K205=0,"n.a.",H205/(K205/$B$3)))</x:f>
      </x:c>
      <x:c r="S205" s="21" t="str">
        <x:f>IF(A205="","",ROUNDUP(K205/$B$3*J205,0))</x:f>
      </x:c>
      <x:c r="T205" s="26" t="str">
        <x:f>IF(A205="","",IF(OR(NOT(ISNUMBER(D205)),NOT(ISNUMBER(E205)),NOT(ISNUMBER(F205)),NOT(ISNUMBER(H205)),NOT(ISNUMBER(I205)),NOT(ISNUMBER(J205))),"Заполнить данные",IF(AND(K205=0,H205&gt;0),"Проверить остаток",IF(H205&lt;MAX(I205,S205),"Пополнить",IF(AND(Q205="C",H205&gt;MAX(I205,S205)*2),"Сократить закупку",IF(AND(ISNUMBER(N205),N205&lt;$E$3),"Проверить цену","Оставить"))))))</x:f>
      </x:c>
    </x:row>
    <x:row r="206">
      <x:c r="A206" s="19"/>
      <x:c r="B206" s="25"/>
      <x:c r="C206" s="25"/>
      <x:c r="D206" s="20"/>
      <x:c r="E206" s="20"/>
      <x:c r="F206" s="19"/>
      <x:c r="G206" s="19"/>
      <x:c r="H206" s="19"/>
      <x:c r="I206" s="19"/>
      <x:c r="J206" s="19"/>
      <x:c r="K206" s="21" t="str">
        <x:f>IF(A206="","",MAX(0,F206-G206))</x:f>
      </x:c>
      <x:c r="L206" s="22" t="str">
        <x:f>IF(A206="","",K206*E206)</x:f>
      </x:c>
      <x:c r="M206" s="22" t="str">
        <x:f>IF(A206="","",K206*(E206-D206))</x:f>
      </x:c>
      <x:c r="N206" s="23" t="str">
        <x:f>IF(A206="","",IF(L206=0,"n.a.",M206/L206))</x:f>
      </x:c>
      <x:c r="O206" s="23" t="str">
        <x:f>IF(A206="","",IF(SUM($L$8:$L$207)=0,"n.a.",L206/SUM($L$8:$L$207)))</x:f>
      </x:c>
      <x:c r="P206" s="23" t="str">
        <x:f>IF(A206="","",IF(SUM($L$8:$L$207)=0,"n.a.",SUMIF($L$8:$L$207,"&gt;="&amp;L206,$L$8:$L$207)/SUM($L$8:$L$207)))</x:f>
      </x:c>
      <x:c r="Q206" s="21" t="str">
        <x:f>IF(A206="","",IF(L206=0,"C",IF(P206&lt;=$H$3,"A",IF(P206&lt;=$K$3,"B","C"))))</x:f>
      </x:c>
      <x:c r="R206" s="24" t="str">
        <x:f>IF(A206="","",IF(K206=0,"n.a.",H206/(K206/$B$3)))</x:f>
      </x:c>
      <x:c r="S206" s="21" t="str">
        <x:f>IF(A206="","",ROUNDUP(K206/$B$3*J206,0))</x:f>
      </x:c>
      <x:c r="T206" s="26" t="str">
        <x:f>IF(A206="","",IF(OR(NOT(ISNUMBER(D206)),NOT(ISNUMBER(E206)),NOT(ISNUMBER(F206)),NOT(ISNUMBER(H206)),NOT(ISNUMBER(I206)),NOT(ISNUMBER(J206))),"Заполнить данные",IF(AND(K206=0,H206&gt;0),"Проверить остаток",IF(H206&lt;MAX(I206,S206),"Пополнить",IF(AND(Q206="C",H206&gt;MAX(I206,S206)*2),"Сократить закупку",IF(AND(ISNUMBER(N206),N206&lt;$E$3),"Проверить цену","Оставить"))))))</x:f>
      </x:c>
    </x:row>
    <x:row r="207">
      <x:c r="A207" s="19"/>
      <x:c r="B207" s="25"/>
      <x:c r="C207" s="25"/>
      <x:c r="D207" s="20"/>
      <x:c r="E207" s="20"/>
      <x:c r="F207" s="19"/>
      <x:c r="G207" s="19"/>
      <x:c r="H207" s="19"/>
      <x:c r="I207" s="19"/>
      <x:c r="J207" s="19"/>
      <x:c r="K207" s="21" t="str">
        <x:f>IF(A207="","",MAX(0,F207-G207))</x:f>
      </x:c>
      <x:c r="L207" s="22" t="str">
        <x:f>IF(A207="","",K207*E207)</x:f>
      </x:c>
      <x:c r="M207" s="22" t="str">
        <x:f>IF(A207="","",K207*(E207-D207))</x:f>
      </x:c>
      <x:c r="N207" s="23" t="str">
        <x:f>IF(A207="","",IF(L207=0,"n.a.",M207/L207))</x:f>
      </x:c>
      <x:c r="O207" s="23" t="str">
        <x:f>IF(A207="","",IF(SUM($L$8:$L$207)=0,"n.a.",L207/SUM($L$8:$L$207)))</x:f>
      </x:c>
      <x:c r="P207" s="23" t="str">
        <x:f>IF(A207="","",IF(SUM($L$8:$L$207)=0,"n.a.",SUMIF($L$8:$L$207,"&gt;="&amp;L207,$L$8:$L$207)/SUM($L$8:$L$207)))</x:f>
      </x:c>
      <x:c r="Q207" s="21" t="str">
        <x:f>IF(A207="","",IF(L207=0,"C",IF(P207&lt;=$H$3,"A",IF(P207&lt;=$K$3,"B","C"))))</x:f>
      </x:c>
      <x:c r="R207" s="24" t="str">
        <x:f>IF(A207="","",IF(K207=0,"n.a.",H207/(K207/$B$3)))</x:f>
      </x:c>
      <x:c r="S207" s="21" t="str">
        <x:f>IF(A207="","",ROUNDUP(K207/$B$3*J207,0))</x:f>
      </x:c>
      <x:c r="T207" s="26" t="str">
        <x:f>IF(A207="","",IF(OR(NOT(ISNUMBER(D207)),NOT(ISNUMBER(E207)),NOT(ISNUMBER(F207)),NOT(ISNUMBER(H207)),NOT(ISNUMBER(I207)),NOT(ISNUMBER(J207))),"Заполнить данные",IF(AND(K207=0,H207&gt;0),"Проверить остаток",IF(H207&lt;MAX(I207,S207),"Пополнить",IF(AND(Q207="C",H207&gt;MAX(I207,S207)*2),"Сократить закупку",IF(AND(ISNUMBER(N207),N207&lt;$E$3),"Проверить цену","Оставить"))))))</x:f>
      </x:c>
    </x:row>
  </x:sheetData>
  <x:mergeCells>
    <x:mergeCell ref="A2:T2"/>
    <x:mergeCell ref="A5:T5"/>
  </x:mergeCells>
  <x:conditionalFormatting sqref="T8:T207">
    <x:cfRule type="containsText" dxfId="0" priority="1" operator="containsText" text="Пополнить"/>
    <x:cfRule type="containsText" dxfId="1" priority="2" operator="containsText" text="Проверить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85" hidden="0" customWidth="1"/>
  </x:cols>
  <x:sheetData>
    <x:row r="2" ht="28" customHeight="1">
      <x:c r="A2" s="1" t="str">
        <x:v>Как работать с файлом</x:v>
      </x:c>
      <x:c r="B2" s="1"/>
      <x:c r="C2" s="1"/>
      <x:c r="D2" s="1"/>
      <x:c r="E2" s="1"/>
      <x:c r="F2" s="1"/>
      <x:c r="G2" s="1"/>
      <x:c r="H2" s="1"/>
    </x:row>
    <x:row r="4">
      <x:c r="A4" s="28" t="str">
        <x:v>Шаг</x:v>
      </x:c>
      <x:c r="B4" s="28" t="str">
        <x:v>Что сделать</x:v>
      </x:c>
    </x:row>
    <x:row r="5" ht="40" customHeight="1">
      <x:c r="A5" s="40" t="n">
        <x:v>1</x:v>
      </x:c>
      <x:c r="B5" s="43" t="str">
        <x:v>Выберите один сопоставимый период: 30, 60 или 90 дней. Укажите число дней в настройке листа «Матрица».</x:v>
      </x:c>
    </x:row>
    <x:row r="6" ht="40" customHeight="1">
      <x:c r="A6" s="40" t="n">
        <x:v>2</x:v>
      </x:c>
      <x:c r="B6" s="43" t="str">
        <x:v>Вставьте по одному SKU в строку. Заполните себестоимость, цену, продажи, возвраты, остаток и срок поставки.</x:v>
      </x:c>
    </x:row>
    <x:row r="7" ht="40" customHeight="1">
      <x:c r="A7" s="40" t="n">
        <x:v>3</x:v>
      </x:c>
      <x:c r="B7" s="43" t="str">
        <x:v>Проверьте классы ABC. A показывает товары, которые формируют первые 80% выручки, B — следующие 15%, C — остальной вклад.</x:v>
      </x:c>
    </x:row>
    <x:row r="8" ht="40" customHeight="1">
      <x:c r="A8" s="40" t="n">
        <x:v>4</x:v>
      </x:c>
      <x:c r="B8" s="43" t="str">
        <x:v>Откройте столбец «Действие». Сначала исправьте пропуски, затем проверьте дефицит, избыточный остаток и низкую маржу.</x:v>
      </x:c>
    </x:row>
    <x:row r="9" ht="40" customHeight="1">
      <x:c r="A9" s="40" t="n">
        <x:v>5</x:v>
      </x:c>
      <x:c r="B9" s="43" t="str">
        <x:v>Согласуйте решения по категориям. Не исключайте товар только по классу C: он может быть новым, сезонным, обязательным или дополняющим.</x:v>
      </x:c>
    </x:row>
    <x:row r="10" ht="40" customHeight="1">
      <x:c r="A10" s="40" t="n">
        <x:v>6</x:v>
      </x:c>
      <x:c r="B10" s="43" t="str">
        <x:v>После решения перенесите актуальный публичный ассортимент и цены в товарный файл Price ON.</x:v>
      </x:c>
    </x:row>
    <x:row r="11" ht="40" customHeight="1">
      <x:c r="A11" s="40" t="n">
        <x:v>7</x:v>
      </x:c>
      <x:c r="B11" s="43" t="str">
        <x:v>Повторяйте расчёт по одинаковому периоду и сравнивайте изменения, а не один случайный срез.</x:v>
      </x:c>
    </x:row>
  </x:sheetData>
  <x:mergeCells>
    <x:mergeCell ref="A2:H2"/>
  </x:mergeCells>
  <x:pageMargins left="0.7" right="0.7" top="0.75" bottom="0.75" header="0.3" footer="0.3"/>
</x:worksheet>
</file>